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075" activeTab="0"/>
  </bookViews>
  <sheets>
    <sheet name="Emilia-Romagna" sheetId="1" r:id="rId1"/>
    <sheet name="Italia" sheetId="2" r:id="rId2"/>
    <sheet name="Foglio1" sheetId="3" r:id="rId3"/>
  </sheets>
  <definedNames>
    <definedName name="_Fill" hidden="1">'Emilia-Romagna'!$A$15:$A$35</definedName>
    <definedName name="_Regression_Int" localSheetId="0" hidden="1">1</definedName>
    <definedName name="A">'Emilia-Romagna'!$V$5:$Y$42</definedName>
  </definedNames>
  <calcPr fullCalcOnLoad="1"/>
</workbook>
</file>

<file path=xl/sharedStrings.xml><?xml version="1.0" encoding="utf-8"?>
<sst xmlns="http://schemas.openxmlformats.org/spreadsheetml/2006/main" count="404" uniqueCount="71">
  <si>
    <t>STATISTICHE DEL LATTE.</t>
  </si>
  <si>
    <t>TERRITORIO: EMILIA-ROMAGNA.</t>
  </si>
  <si>
    <t>RAPPORTI DI COMPOSIZIONE PERCENTUALE.</t>
  </si>
  <si>
    <t>-</t>
  </si>
  <si>
    <t>Produzione alimentare - quintali</t>
  </si>
  <si>
    <t>Produzione di latte (a) - quintali</t>
  </si>
  <si>
    <t>Quantità in quintali</t>
  </si>
  <si>
    <t xml:space="preserve">Unità produttive </t>
  </si>
  <si>
    <t>Produzione di latte (a)</t>
  </si>
  <si>
    <t xml:space="preserve">Formaggi </t>
  </si>
  <si>
    <t>Formaggi</t>
  </si>
  <si>
    <t>Produzione</t>
  </si>
  <si>
    <t>del latte</t>
  </si>
  <si>
    <t>Stabilimenti</t>
  </si>
  <si>
    <t>di vacca e</t>
  </si>
  <si>
    <t>Caseifici</t>
  </si>
  <si>
    <t>Stabilim.</t>
  </si>
  <si>
    <t xml:space="preserve">di enti </t>
  </si>
  <si>
    <t xml:space="preserve">di bufala </t>
  </si>
  <si>
    <t>di pecora</t>
  </si>
  <si>
    <t>Totale</t>
  </si>
  <si>
    <t>Parzialmen.</t>
  </si>
  <si>
    <t>A pasta</t>
  </si>
  <si>
    <t>Latte</t>
  </si>
  <si>
    <t>e centrali</t>
  </si>
  <si>
    <t>di aziende</t>
  </si>
  <si>
    <t xml:space="preserve">Centri </t>
  </si>
  <si>
    <t>di capra</t>
  </si>
  <si>
    <t>Anni</t>
  </si>
  <si>
    <t>(b)</t>
  </si>
  <si>
    <t>e capra</t>
  </si>
  <si>
    <t>Intero</t>
  </si>
  <si>
    <t>scremato</t>
  </si>
  <si>
    <t>Scremato</t>
  </si>
  <si>
    <t>Burro</t>
  </si>
  <si>
    <t>dura</t>
  </si>
  <si>
    <t>semidura</t>
  </si>
  <si>
    <t>molle</t>
  </si>
  <si>
    <t>Freschi</t>
  </si>
  <si>
    <t>Quantità</t>
  </si>
  <si>
    <t>di bufala</t>
  </si>
  <si>
    <t>agricole</t>
  </si>
  <si>
    <t>di raccolta</t>
  </si>
  <si>
    <t>....</t>
  </si>
  <si>
    <t>(....) Dato non disponibile.</t>
  </si>
  <si>
    <t>(a) I dati retrospettivi al 1992 non sono confrontabili con quelli riportati nella presente tabella a causa della revisione del campione statistico effettuata sulla</t>
  </si>
  <si>
    <t>base del Censimento dell'agricoltura del 1990. Dati produttivi nazionali sono tuttavia disponibili sugli annuari Istat, ma comprensivi del latte somministrato ai redi.</t>
  </si>
  <si>
    <t>(b) Dal 1993 è escluso il latte poppato dai redi direttamente alla mammella incluso quello munto somministrato con il secchio o il poppatoio. Negli anni precedenti non era compreso il latte somministrato complessivamente ai redi.</t>
  </si>
  <si>
    <t>(c) Con procedimento tecnico di pastorizzazione, sterilizzazione e uperizzazione (U.H.T.: Ultra High Temperature)</t>
  </si>
  <si>
    <t>FILE: LATTEER.XLS</t>
  </si>
  <si>
    <t>TERRITORIO: ITALIA</t>
  </si>
  <si>
    <t>TERRITORIO: ITALIA.</t>
  </si>
  <si>
    <t>FILE: LATTEIT.XLS</t>
  </si>
  <si>
    <t>Produzione industriale - in quintali</t>
  </si>
  <si>
    <t>(b) Dal 1993 è escluso il latte poppato dai redi direttamente alla mammella. Negli anni precedenti non era compreso il latte somministrato complessivamente ai redi incluso quello munto somministrato con il secchio o il poppatoio.</t>
  </si>
  <si>
    <t>Latte di vacca (d)</t>
  </si>
  <si>
    <t>(d) Compresa la crema fornita direttamente dalle aziende agricole come materia prima, espressa in equivalente latte.</t>
  </si>
  <si>
    <t>(e)</t>
  </si>
  <si>
    <t>(e) Comprese le latterie turnarie e di prestanza.</t>
  </si>
  <si>
    <t>agricoli</t>
  </si>
  <si>
    <t>Latte alimentare trattato igienicamente (c)</t>
  </si>
  <si>
    <t>cooperativi</t>
  </si>
  <si>
    <t>Tenore % di</t>
  </si>
  <si>
    <t>materia</t>
  </si>
  <si>
    <t>grassa</t>
  </si>
  <si>
    <t>proteine</t>
  </si>
  <si>
    <t xml:space="preserve">Fonte: Istat </t>
  </si>
  <si>
    <t>PERIODO: 1990 - 2015.</t>
  </si>
  <si>
    <t>Latte raccolto presso le aziende agricole dall'industria lattiero casearia per tipo</t>
  </si>
  <si>
    <t>Latte raccolto presso le aziende agricole dall'industria lattiero-casearia per tipo</t>
  </si>
  <si>
    <t>….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</si>
</sst>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0.00_)"/>
    <numFmt numFmtId="166" formatCode="0.0_)"/>
    <numFmt numFmtId="167" formatCode="_-* #,##0_-;\-* #,##0_-;_-* &quot;-&quot;??_-;_-@_-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&quot;Attivo&quot;;&quot;Attivo&quot;;&quot;Inattivo&quot;"/>
  </numFmts>
  <fonts count="39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sz val="8"/>
      <name val="Courier"/>
      <family val="3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5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fill"/>
      <protection/>
    </xf>
    <xf numFmtId="0" fontId="2" fillId="0" borderId="10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fill"/>
      <protection/>
    </xf>
    <xf numFmtId="0" fontId="2" fillId="0" borderId="11" xfId="0" applyFont="1" applyBorder="1" applyAlignment="1">
      <alignment/>
    </xf>
    <xf numFmtId="0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 locked="0"/>
    </xf>
    <xf numFmtId="166" fontId="2" fillId="0" borderId="0" xfId="0" applyNumberFormat="1" applyFont="1" applyAlignment="1" applyProtection="1">
      <alignment horizontal="center"/>
      <protection/>
    </xf>
    <xf numFmtId="166" fontId="2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/>
      <protection locked="0"/>
    </xf>
    <xf numFmtId="0" fontId="2" fillId="0" borderId="12" xfId="0" applyFont="1" applyBorder="1" applyAlignment="1" applyProtection="1">
      <alignment horizontal="fill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fill"/>
      <protection/>
    </xf>
    <xf numFmtId="0" fontId="2" fillId="0" borderId="0" xfId="0" applyFont="1" applyBorder="1" applyAlignment="1">
      <alignment/>
    </xf>
    <xf numFmtId="164" fontId="3" fillId="0" borderId="0" xfId="0" applyNumberFormat="1" applyFont="1" applyAlignment="1" applyProtection="1" quotePrefix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B51"/>
  <sheetViews>
    <sheetView tabSelected="1" zoomScalePageLayoutView="0" workbookViewId="0" topLeftCell="A1">
      <pane xSplit="1" ySplit="13" topLeftCell="B27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H40" sqref="H40"/>
    </sheetView>
  </sheetViews>
  <sheetFormatPr defaultColWidth="12.625" defaultRowHeight="12.75"/>
  <cols>
    <col min="1" max="1" width="6.625" style="2" customWidth="1"/>
    <col min="2" max="6" width="12.625" style="2" customWidth="1"/>
    <col min="7" max="7" width="0.6171875" style="2" customWidth="1"/>
    <col min="8" max="17" width="12.625" style="2" customWidth="1"/>
    <col min="18" max="18" width="0.6171875" style="2" customWidth="1"/>
    <col min="19" max="19" width="12.625" style="2" customWidth="1"/>
    <col min="20" max="21" width="13.625" style="2" customWidth="1"/>
    <col min="22" max="25" width="12.625" style="2" customWidth="1"/>
    <col min="26" max="26" width="0.6171875" style="2" customWidth="1"/>
    <col min="27" max="31" width="12.625" style="2" customWidth="1"/>
    <col min="32" max="32" width="0.6171875" style="2" customWidth="1"/>
    <col min="33" max="33" width="7.625" style="2" customWidth="1"/>
    <col min="34" max="37" width="12.625" style="2" customWidth="1"/>
    <col min="38" max="38" width="0.6171875" style="2" customWidth="1"/>
    <col min="39" max="42" width="12.625" style="2" customWidth="1"/>
    <col min="43" max="43" width="0.6171875" style="2" customWidth="1"/>
    <col min="44" max="48" width="12.625" style="2" customWidth="1"/>
    <col min="49" max="49" width="0.6171875" style="2" customWidth="1"/>
    <col min="50" max="16384" width="12.625" style="2" customWidth="1"/>
  </cols>
  <sheetData>
    <row r="1" spans="1:33" ht="12">
      <c r="A1" s="1" t="s">
        <v>0</v>
      </c>
      <c r="AG1" s="1" t="s">
        <v>0</v>
      </c>
    </row>
    <row r="2" spans="1:41" ht="12">
      <c r="A2" s="1" t="s">
        <v>1</v>
      </c>
      <c r="H2" s="3"/>
      <c r="I2" s="3"/>
      <c r="J2" s="3"/>
      <c r="AG2" s="1" t="s">
        <v>1</v>
      </c>
      <c r="AM2" s="3"/>
      <c r="AN2" s="3"/>
      <c r="AO2" s="3"/>
    </row>
    <row r="3" spans="1:33" ht="12">
      <c r="A3" s="4" t="s">
        <v>67</v>
      </c>
      <c r="AG3" s="3" t="str">
        <f>A3</f>
        <v>PERIODO: 1990 - 2015.</v>
      </c>
    </row>
    <row r="4" spans="1:40" ht="12.75" thickBot="1">
      <c r="A4" s="1" t="s">
        <v>49</v>
      </c>
      <c r="H4" s="3"/>
      <c r="I4" s="3"/>
      <c r="AG4" s="1" t="s">
        <v>2</v>
      </c>
      <c r="AM4" s="3"/>
      <c r="AN4" s="3"/>
    </row>
    <row r="5" spans="1:54" ht="12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6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8:19" ht="12">
      <c r="H6" s="1" t="s">
        <v>4</v>
      </c>
      <c r="S6" s="1" t="s">
        <v>68</v>
      </c>
    </row>
    <row r="7" spans="2:50" ht="12">
      <c r="B7" s="1" t="s">
        <v>5</v>
      </c>
      <c r="H7" s="19"/>
      <c r="I7" s="19"/>
      <c r="J7" s="19"/>
      <c r="K7" s="19"/>
      <c r="L7" s="19"/>
      <c r="M7" s="19"/>
      <c r="N7" s="19"/>
      <c r="O7" s="19"/>
      <c r="P7" s="19"/>
      <c r="Q7" s="20"/>
      <c r="R7" s="1"/>
      <c r="S7" s="1" t="s">
        <v>6</v>
      </c>
      <c r="AA7" s="1" t="s">
        <v>7</v>
      </c>
      <c r="AH7" s="1" t="s">
        <v>8</v>
      </c>
      <c r="AX7" s="1" t="s">
        <v>7</v>
      </c>
    </row>
    <row r="8" spans="2:54" ht="12">
      <c r="B8" s="19"/>
      <c r="C8" s="19"/>
      <c r="D8" s="19"/>
      <c r="E8" s="19"/>
      <c r="F8" s="20"/>
      <c r="G8" s="1"/>
      <c r="H8" s="1"/>
      <c r="M8" s="1" t="s">
        <v>9</v>
      </c>
      <c r="R8" s="1"/>
      <c r="S8" s="19"/>
      <c r="T8" s="19"/>
      <c r="U8" s="19"/>
      <c r="V8" s="19"/>
      <c r="W8" s="19"/>
      <c r="X8" s="19"/>
      <c r="Y8" s="20"/>
      <c r="Z8" s="1"/>
      <c r="AA8" s="19"/>
      <c r="AB8" s="19"/>
      <c r="AC8" s="19"/>
      <c r="AD8" s="19"/>
      <c r="AE8" s="20"/>
      <c r="AH8" s="19"/>
      <c r="AI8" s="19"/>
      <c r="AJ8" s="19"/>
      <c r="AK8" s="20"/>
      <c r="AL8" s="1"/>
      <c r="AM8" s="1"/>
      <c r="AR8" s="1" t="s">
        <v>10</v>
      </c>
      <c r="AW8" s="1"/>
      <c r="AX8" s="19"/>
      <c r="AY8" s="19"/>
      <c r="AZ8" s="19"/>
      <c r="BA8" s="19"/>
      <c r="BB8" s="20"/>
    </row>
    <row r="9" spans="2:52" ht="12">
      <c r="B9" s="1" t="s">
        <v>11</v>
      </c>
      <c r="H9" s="22"/>
      <c r="I9" s="22"/>
      <c r="J9" s="22"/>
      <c r="K9" s="21"/>
      <c r="M9" s="19"/>
      <c r="N9" s="19"/>
      <c r="O9" s="19"/>
      <c r="P9" s="19"/>
      <c r="Q9" s="20"/>
      <c r="R9" s="1"/>
      <c r="S9" s="1" t="s">
        <v>55</v>
      </c>
      <c r="AC9" s="1" t="s">
        <v>13</v>
      </c>
      <c r="AH9" s="1" t="s">
        <v>11</v>
      </c>
      <c r="AM9" s="22"/>
      <c r="AN9" s="22"/>
      <c r="AO9" s="22"/>
      <c r="AP9" s="21"/>
      <c r="AQ9" s="21"/>
      <c r="AR9" s="19"/>
      <c r="AS9" s="19"/>
      <c r="AT9" s="19"/>
      <c r="AU9" s="19"/>
      <c r="AV9" s="20"/>
      <c r="AW9" s="1"/>
      <c r="AZ9" s="1" t="s">
        <v>13</v>
      </c>
    </row>
    <row r="10" spans="2:52" ht="12">
      <c r="B10" s="1" t="s">
        <v>12</v>
      </c>
      <c r="E10" s="1" t="s">
        <v>11</v>
      </c>
      <c r="H10" s="1" t="s">
        <v>60</v>
      </c>
      <c r="S10" s="19"/>
      <c r="T10" s="19"/>
      <c r="U10" s="20"/>
      <c r="AC10" s="1" t="s">
        <v>17</v>
      </c>
      <c r="AH10" s="1" t="s">
        <v>12</v>
      </c>
      <c r="AI10" s="1" t="s">
        <v>11</v>
      </c>
      <c r="AJ10" s="1" t="s">
        <v>11</v>
      </c>
      <c r="AM10" s="1" t="s">
        <v>60</v>
      </c>
      <c r="AZ10" s="1" t="s">
        <v>17</v>
      </c>
    </row>
    <row r="11" spans="2:52" ht="12">
      <c r="B11" s="1" t="s">
        <v>14</v>
      </c>
      <c r="C11" s="1" t="s">
        <v>11</v>
      </c>
      <c r="D11" s="1" t="s">
        <v>11</v>
      </c>
      <c r="E11" s="1" t="s">
        <v>12</v>
      </c>
      <c r="H11" s="19"/>
      <c r="I11" s="19"/>
      <c r="J11" s="19"/>
      <c r="K11" s="20"/>
      <c r="T11" s="1" t="s">
        <v>62</v>
      </c>
      <c r="AA11" s="1" t="s">
        <v>15</v>
      </c>
      <c r="AB11" s="1" t="s">
        <v>16</v>
      </c>
      <c r="AC11" s="2" t="s">
        <v>61</v>
      </c>
      <c r="AH11" s="1" t="s">
        <v>14</v>
      </c>
      <c r="AI11" s="1" t="s">
        <v>12</v>
      </c>
      <c r="AJ11" s="1" t="s">
        <v>12</v>
      </c>
      <c r="AM11" s="19"/>
      <c r="AN11" s="19"/>
      <c r="AO11" s="19"/>
      <c r="AP11" s="20"/>
      <c r="AQ11" s="1"/>
      <c r="AX11" s="1" t="s">
        <v>15</v>
      </c>
      <c r="AY11" s="1" t="s">
        <v>16</v>
      </c>
      <c r="AZ11" s="2" t="s">
        <v>61</v>
      </c>
    </row>
    <row r="12" spans="2:53" ht="12">
      <c r="B12" s="1" t="s">
        <v>18</v>
      </c>
      <c r="C12" s="1" t="s">
        <v>12</v>
      </c>
      <c r="D12" s="1" t="s">
        <v>12</v>
      </c>
      <c r="E12" s="1" t="s">
        <v>19</v>
      </c>
      <c r="F12" s="1" t="s">
        <v>20</v>
      </c>
      <c r="G12" s="1"/>
      <c r="I12" s="1" t="s">
        <v>21</v>
      </c>
      <c r="M12" s="1" t="s">
        <v>22</v>
      </c>
      <c r="N12" s="1" t="s">
        <v>22</v>
      </c>
      <c r="O12" s="1" t="s">
        <v>22</v>
      </c>
      <c r="T12" s="1" t="s">
        <v>63</v>
      </c>
      <c r="U12" s="1" t="s">
        <v>62</v>
      </c>
      <c r="V12" s="1" t="s">
        <v>23</v>
      </c>
      <c r="W12" s="1" t="s">
        <v>23</v>
      </c>
      <c r="X12" s="1" t="s">
        <v>23</v>
      </c>
      <c r="AA12" s="1" t="s">
        <v>24</v>
      </c>
      <c r="AB12" s="1" t="s">
        <v>25</v>
      </c>
      <c r="AC12" s="1" t="s">
        <v>59</v>
      </c>
      <c r="AD12" s="1" t="s">
        <v>26</v>
      </c>
      <c r="AH12" s="1" t="s">
        <v>18</v>
      </c>
      <c r="AI12" s="1" t="s">
        <v>19</v>
      </c>
      <c r="AJ12" s="1" t="s">
        <v>27</v>
      </c>
      <c r="AN12" s="1" t="s">
        <v>21</v>
      </c>
      <c r="AR12" s="1" t="s">
        <v>22</v>
      </c>
      <c r="AS12" s="1" t="s">
        <v>22</v>
      </c>
      <c r="AT12" s="1" t="s">
        <v>22</v>
      </c>
      <c r="AX12" s="1" t="s">
        <v>24</v>
      </c>
      <c r="AY12" s="1" t="s">
        <v>25</v>
      </c>
      <c r="AZ12" s="1" t="s">
        <v>59</v>
      </c>
      <c r="BA12" s="1" t="s">
        <v>26</v>
      </c>
    </row>
    <row r="13" spans="1:54" ht="12">
      <c r="A13" s="1" t="s">
        <v>28</v>
      </c>
      <c r="B13" s="7" t="s">
        <v>29</v>
      </c>
      <c r="C13" s="1" t="s">
        <v>19</v>
      </c>
      <c r="D13" s="1" t="s">
        <v>27</v>
      </c>
      <c r="E13" s="1" t="s">
        <v>30</v>
      </c>
      <c r="F13" s="7" t="s">
        <v>29</v>
      </c>
      <c r="G13" s="7"/>
      <c r="H13" s="1" t="s">
        <v>31</v>
      </c>
      <c r="I13" s="1" t="s">
        <v>32</v>
      </c>
      <c r="J13" s="1" t="s">
        <v>33</v>
      </c>
      <c r="K13" s="1" t="s">
        <v>20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38</v>
      </c>
      <c r="Q13" s="1" t="s">
        <v>20</v>
      </c>
      <c r="R13" s="1"/>
      <c r="S13" s="1" t="s">
        <v>39</v>
      </c>
      <c r="T13" s="1" t="s">
        <v>64</v>
      </c>
      <c r="U13" s="1" t="s">
        <v>65</v>
      </c>
      <c r="V13" s="1" t="s">
        <v>19</v>
      </c>
      <c r="W13" s="1" t="s">
        <v>27</v>
      </c>
      <c r="X13" s="1" t="s">
        <v>40</v>
      </c>
      <c r="Y13" s="1" t="s">
        <v>20</v>
      </c>
      <c r="Z13" s="1"/>
      <c r="AA13" s="1" t="s">
        <v>12</v>
      </c>
      <c r="AB13" s="1" t="s">
        <v>41</v>
      </c>
      <c r="AC13" s="7" t="s">
        <v>57</v>
      </c>
      <c r="AD13" s="1" t="s">
        <v>42</v>
      </c>
      <c r="AE13" s="1" t="s">
        <v>20</v>
      </c>
      <c r="AG13" s="2" t="s">
        <v>28</v>
      </c>
      <c r="AH13" s="7" t="s">
        <v>29</v>
      </c>
      <c r="AI13" s="7" t="s">
        <v>29</v>
      </c>
      <c r="AJ13" s="7" t="s">
        <v>29</v>
      </c>
      <c r="AK13" s="1" t="s">
        <v>20</v>
      </c>
      <c r="AL13" s="1"/>
      <c r="AM13" s="1" t="s">
        <v>31</v>
      </c>
      <c r="AN13" s="1" t="s">
        <v>32</v>
      </c>
      <c r="AO13" s="1" t="s">
        <v>33</v>
      </c>
      <c r="AP13" s="1" t="s">
        <v>20</v>
      </c>
      <c r="AQ13" s="1"/>
      <c r="AR13" s="1" t="s">
        <v>35</v>
      </c>
      <c r="AS13" s="1" t="s">
        <v>36</v>
      </c>
      <c r="AT13" s="1" t="s">
        <v>37</v>
      </c>
      <c r="AU13" s="1" t="s">
        <v>38</v>
      </c>
      <c r="AV13" s="1" t="s">
        <v>20</v>
      </c>
      <c r="AW13" s="1"/>
      <c r="AX13" s="1" t="s">
        <v>12</v>
      </c>
      <c r="AY13" s="1" t="s">
        <v>41</v>
      </c>
      <c r="AZ13" s="7" t="s">
        <v>57</v>
      </c>
      <c r="BA13" s="1" t="s">
        <v>42</v>
      </c>
      <c r="BB13" s="1" t="s">
        <v>20</v>
      </c>
    </row>
    <row r="14" spans="1:54" ht="12.75" thickBo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9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</row>
    <row r="15" spans="1:54" ht="12">
      <c r="A15" s="10">
        <v>1990</v>
      </c>
      <c r="B15" s="11" t="s">
        <v>3</v>
      </c>
      <c r="C15" s="11" t="s">
        <v>3</v>
      </c>
      <c r="D15" s="11" t="s">
        <v>3</v>
      </c>
      <c r="E15" s="11" t="s">
        <v>3</v>
      </c>
      <c r="F15" s="11" t="s">
        <v>3</v>
      </c>
      <c r="G15" s="11"/>
      <c r="H15" s="12">
        <v>4222241</v>
      </c>
      <c r="I15" s="12">
        <v>3434493</v>
      </c>
      <c r="J15" s="12">
        <v>517100</v>
      </c>
      <c r="K15" s="13">
        <f aca="true" t="shared" si="0" ref="K15:K35">SUM(H15:J15)</f>
        <v>8173834</v>
      </c>
      <c r="L15" s="12">
        <v>336494</v>
      </c>
      <c r="M15" s="12">
        <v>1197421</v>
      </c>
      <c r="N15" s="12">
        <v>51499</v>
      </c>
      <c r="O15" s="12">
        <v>41397</v>
      </c>
      <c r="P15" s="12">
        <v>76165</v>
      </c>
      <c r="Q15" s="13">
        <f aca="true" t="shared" si="1" ref="Q15:Q35">SUM(M15:P15)</f>
        <v>1366482</v>
      </c>
      <c r="R15" s="13"/>
      <c r="S15" s="12">
        <v>20287258</v>
      </c>
      <c r="T15" s="14">
        <v>3.56</v>
      </c>
      <c r="U15" s="7" t="s">
        <v>43</v>
      </c>
      <c r="V15" s="7" t="s">
        <v>43</v>
      </c>
      <c r="W15" s="7" t="s">
        <v>43</v>
      </c>
      <c r="X15" s="7" t="s">
        <v>43</v>
      </c>
      <c r="Y15" s="13">
        <v>20301846</v>
      </c>
      <c r="Z15" s="13"/>
      <c r="AA15" s="12">
        <v>180</v>
      </c>
      <c r="AB15" s="12">
        <v>22</v>
      </c>
      <c r="AC15" s="12">
        <v>679</v>
      </c>
      <c r="AD15" s="12">
        <v>1</v>
      </c>
      <c r="AE15" s="13">
        <f aca="true" t="shared" si="2" ref="AE15:AE35">SUM(AA15:AD15)</f>
        <v>882</v>
      </c>
      <c r="AG15" s="10">
        <v>1990</v>
      </c>
      <c r="AH15" s="15" t="s">
        <v>3</v>
      </c>
      <c r="AI15" s="15" t="s">
        <v>3</v>
      </c>
      <c r="AJ15" s="15" t="s">
        <v>3</v>
      </c>
      <c r="AK15" s="15" t="s">
        <v>3</v>
      </c>
      <c r="AL15" s="15"/>
      <c r="AM15" s="16">
        <f aca="true" t="shared" si="3" ref="AM15:AM35">H15*100/$K15</f>
        <v>51.65557558423623</v>
      </c>
      <c r="AN15" s="16">
        <f aca="true" t="shared" si="4" ref="AN15:AN35">I15*100/$K15</f>
        <v>42.018139834990535</v>
      </c>
      <c r="AO15" s="16">
        <f aca="true" t="shared" si="5" ref="AO15:AO35">J15*100/$K15</f>
        <v>6.326284580773233</v>
      </c>
      <c r="AP15" s="16">
        <f aca="true" t="shared" si="6" ref="AP15:AP35">K15*100/$K15</f>
        <v>100</v>
      </c>
      <c r="AQ15" s="16"/>
      <c r="AR15" s="16">
        <f aca="true" t="shared" si="7" ref="AR15:AR35">M15*100/$Q15</f>
        <v>87.62801119956208</v>
      </c>
      <c r="AS15" s="16">
        <f aca="true" t="shared" si="8" ref="AS15:AS35">N15*100/$Q15</f>
        <v>3.768728750177463</v>
      </c>
      <c r="AT15" s="16">
        <f aca="true" t="shared" si="9" ref="AT15:AT35">O15*100/$Q15</f>
        <v>3.029458126781033</v>
      </c>
      <c r="AU15" s="16">
        <f aca="true" t="shared" si="10" ref="AU15:AU35">P15*100/$Q15</f>
        <v>5.573801923479416</v>
      </c>
      <c r="AV15" s="16">
        <f aca="true" t="shared" si="11" ref="AV15:AV35">Q15*100/$Q15</f>
        <v>100</v>
      </c>
      <c r="AW15" s="16"/>
      <c r="AX15" s="16">
        <f aca="true" t="shared" si="12" ref="AX15:AX35">AA15*100/$AE15</f>
        <v>20.408163265306122</v>
      </c>
      <c r="AY15" s="16">
        <f aca="true" t="shared" si="13" ref="AY15:AY35">AB15*100/$AE15</f>
        <v>2.494331065759637</v>
      </c>
      <c r="AZ15" s="16">
        <f aca="true" t="shared" si="14" ref="AZ15:AZ35">AC15*100/$AE15</f>
        <v>76.98412698412699</v>
      </c>
      <c r="BA15" s="16">
        <f aca="true" t="shared" si="15" ref="BA15:BA35">AD15*100/$AE15</f>
        <v>0.11337868480725624</v>
      </c>
      <c r="BB15" s="16">
        <f aca="true" t="shared" si="16" ref="BB15:BB35">AE15*100/$AE15</f>
        <v>100</v>
      </c>
    </row>
    <row r="16" spans="1:54" ht="12">
      <c r="A16" s="10">
        <v>1991</v>
      </c>
      <c r="B16" s="11" t="s">
        <v>3</v>
      </c>
      <c r="C16" s="11" t="s">
        <v>3</v>
      </c>
      <c r="D16" s="11" t="s">
        <v>3</v>
      </c>
      <c r="E16" s="11" t="s">
        <v>3</v>
      </c>
      <c r="F16" s="11" t="s">
        <v>3</v>
      </c>
      <c r="G16" s="11"/>
      <c r="H16" s="12">
        <v>4022015</v>
      </c>
      <c r="I16" s="12">
        <v>3337532</v>
      </c>
      <c r="J16" s="12">
        <v>599848</v>
      </c>
      <c r="K16" s="13">
        <f t="shared" si="0"/>
        <v>7959395</v>
      </c>
      <c r="L16" s="12">
        <v>222647</v>
      </c>
      <c r="M16" s="12">
        <v>1059471</v>
      </c>
      <c r="N16" s="12">
        <v>36646</v>
      </c>
      <c r="O16" s="12">
        <v>37660</v>
      </c>
      <c r="P16" s="12">
        <v>77772</v>
      </c>
      <c r="Q16" s="13">
        <f t="shared" si="1"/>
        <v>1211549</v>
      </c>
      <c r="R16" s="13"/>
      <c r="S16" s="12">
        <v>19889752</v>
      </c>
      <c r="T16" s="14">
        <v>3.56</v>
      </c>
      <c r="U16" s="7" t="s">
        <v>43</v>
      </c>
      <c r="V16" s="7" t="s">
        <v>43</v>
      </c>
      <c r="W16" s="7" t="s">
        <v>43</v>
      </c>
      <c r="X16" s="7" t="s">
        <v>43</v>
      </c>
      <c r="Y16" s="13">
        <v>19901858</v>
      </c>
      <c r="Z16" s="13"/>
      <c r="AA16" s="12">
        <v>172</v>
      </c>
      <c r="AB16" s="12">
        <v>24</v>
      </c>
      <c r="AC16" s="12">
        <v>661</v>
      </c>
      <c r="AD16" s="12">
        <v>1</v>
      </c>
      <c r="AE16" s="13">
        <f t="shared" si="2"/>
        <v>858</v>
      </c>
      <c r="AG16" s="10">
        <v>1991</v>
      </c>
      <c r="AH16" s="15" t="s">
        <v>3</v>
      </c>
      <c r="AI16" s="15" t="s">
        <v>3</v>
      </c>
      <c r="AJ16" s="15" t="s">
        <v>3</v>
      </c>
      <c r="AK16" s="15" t="s">
        <v>3</v>
      </c>
      <c r="AL16" s="15"/>
      <c r="AM16" s="16">
        <f t="shared" si="3"/>
        <v>50.531667293808134</v>
      </c>
      <c r="AN16" s="16">
        <f t="shared" si="4"/>
        <v>41.93198101111956</v>
      </c>
      <c r="AO16" s="16">
        <f t="shared" si="5"/>
        <v>7.536351695072302</v>
      </c>
      <c r="AP16" s="16">
        <f t="shared" si="6"/>
        <v>100</v>
      </c>
      <c r="AQ16" s="16"/>
      <c r="AR16" s="16">
        <f t="shared" si="7"/>
        <v>87.44763934434349</v>
      </c>
      <c r="AS16" s="16">
        <f t="shared" si="8"/>
        <v>3.024722896061158</v>
      </c>
      <c r="AT16" s="16">
        <f t="shared" si="9"/>
        <v>3.108417406147007</v>
      </c>
      <c r="AU16" s="16">
        <f t="shared" si="10"/>
        <v>6.419220353448354</v>
      </c>
      <c r="AV16" s="16">
        <f t="shared" si="11"/>
        <v>100</v>
      </c>
      <c r="AW16" s="16"/>
      <c r="AX16" s="16">
        <f t="shared" si="12"/>
        <v>20.046620046620045</v>
      </c>
      <c r="AY16" s="16">
        <f t="shared" si="13"/>
        <v>2.797202797202797</v>
      </c>
      <c r="AZ16" s="16">
        <f t="shared" si="14"/>
        <v>77.03962703962704</v>
      </c>
      <c r="BA16" s="16">
        <f t="shared" si="15"/>
        <v>0.11655011655011654</v>
      </c>
      <c r="BB16" s="16">
        <f t="shared" si="16"/>
        <v>100</v>
      </c>
    </row>
    <row r="17" spans="1:54" ht="12">
      <c r="A17" s="10">
        <v>1992</v>
      </c>
      <c r="B17" s="12">
        <v>15632000</v>
      </c>
      <c r="C17" s="12">
        <v>41000</v>
      </c>
      <c r="D17" s="12">
        <v>5000</v>
      </c>
      <c r="E17" s="13">
        <f>D17+C17</f>
        <v>46000</v>
      </c>
      <c r="F17" s="13">
        <f>SUM(B17:D17)</f>
        <v>15678000</v>
      </c>
      <c r="G17" s="13"/>
      <c r="H17" s="12">
        <v>3632064</v>
      </c>
      <c r="I17" s="12">
        <v>3939017</v>
      </c>
      <c r="J17" s="12">
        <v>559288</v>
      </c>
      <c r="K17" s="13">
        <f t="shared" si="0"/>
        <v>8130369</v>
      </c>
      <c r="L17" s="12">
        <v>326552</v>
      </c>
      <c r="M17" s="12">
        <v>1063944</v>
      </c>
      <c r="N17" s="12">
        <v>30515</v>
      </c>
      <c r="O17" s="12">
        <v>41509</v>
      </c>
      <c r="P17" s="12">
        <v>97875</v>
      </c>
      <c r="Q17" s="13">
        <f t="shared" si="1"/>
        <v>1233843</v>
      </c>
      <c r="R17" s="13"/>
      <c r="S17" s="12">
        <v>19359703</v>
      </c>
      <c r="T17" s="14">
        <v>3.56</v>
      </c>
      <c r="U17" s="7" t="s">
        <v>43</v>
      </c>
      <c r="V17" s="7" t="s">
        <v>43</v>
      </c>
      <c r="W17" s="7" t="s">
        <v>43</v>
      </c>
      <c r="X17" s="7" t="s">
        <v>43</v>
      </c>
      <c r="Y17" s="13">
        <v>19388545</v>
      </c>
      <c r="Z17" s="13"/>
      <c r="AA17" s="12">
        <v>167</v>
      </c>
      <c r="AB17" s="12">
        <v>22</v>
      </c>
      <c r="AC17" s="12">
        <v>631</v>
      </c>
      <c r="AD17" s="12">
        <v>1</v>
      </c>
      <c r="AE17" s="13">
        <f t="shared" si="2"/>
        <v>821</v>
      </c>
      <c r="AG17" s="10">
        <v>1992</v>
      </c>
      <c r="AH17" s="16">
        <f aca="true" t="shared" si="17" ref="AH17:AH35">B17*100/$F17</f>
        <v>99.70659522898329</v>
      </c>
      <c r="AI17" s="16">
        <f aca="true" t="shared" si="18" ref="AI17:AI35">C17*100/$F17</f>
        <v>0.2615129480801123</v>
      </c>
      <c r="AJ17" s="16">
        <f aca="true" t="shared" si="19" ref="AJ17:AJ35">D17*100/$F17</f>
        <v>0.031891822936599055</v>
      </c>
      <c r="AK17" s="16">
        <f aca="true" t="shared" si="20" ref="AK17:AK35">F17*100/$F17</f>
        <v>100</v>
      </c>
      <c r="AL17" s="16"/>
      <c r="AM17" s="16">
        <f t="shared" si="3"/>
        <v>44.67280636340122</v>
      </c>
      <c r="AN17" s="16">
        <f t="shared" si="4"/>
        <v>48.448194663735435</v>
      </c>
      <c r="AO17" s="16">
        <f t="shared" si="5"/>
        <v>6.878998972863347</v>
      </c>
      <c r="AP17" s="16">
        <f t="shared" si="6"/>
        <v>100</v>
      </c>
      <c r="AQ17" s="16"/>
      <c r="AR17" s="16">
        <f t="shared" si="7"/>
        <v>86.23009572530702</v>
      </c>
      <c r="AS17" s="16">
        <f t="shared" si="8"/>
        <v>2.473167169566955</v>
      </c>
      <c r="AT17" s="16">
        <f t="shared" si="9"/>
        <v>3.364204359873987</v>
      </c>
      <c r="AU17" s="16">
        <f t="shared" si="10"/>
        <v>7.93253274525203</v>
      </c>
      <c r="AV17" s="16">
        <f t="shared" si="11"/>
        <v>100</v>
      </c>
      <c r="AW17" s="16"/>
      <c r="AX17" s="16">
        <f t="shared" si="12"/>
        <v>20.34104750304507</v>
      </c>
      <c r="AY17" s="16">
        <f t="shared" si="13"/>
        <v>2.679658952496955</v>
      </c>
      <c r="AZ17" s="16">
        <f t="shared" si="14"/>
        <v>76.85749086479902</v>
      </c>
      <c r="BA17" s="16">
        <f t="shared" si="15"/>
        <v>0.1218026796589525</v>
      </c>
      <c r="BB17" s="16">
        <f t="shared" si="16"/>
        <v>100</v>
      </c>
    </row>
    <row r="18" spans="1:54" ht="12">
      <c r="A18" s="10">
        <v>1993</v>
      </c>
      <c r="B18" s="12">
        <v>15663100</v>
      </c>
      <c r="C18" s="12">
        <v>48600</v>
      </c>
      <c r="D18" s="12">
        <v>3900</v>
      </c>
      <c r="E18" s="13">
        <f>D18+C18</f>
        <v>52500</v>
      </c>
      <c r="F18" s="13">
        <f>SUM(B18:D18)</f>
        <v>15715600</v>
      </c>
      <c r="G18" s="13"/>
      <c r="H18" s="12">
        <v>3606994</v>
      </c>
      <c r="I18" s="12">
        <v>3669657</v>
      </c>
      <c r="J18" s="12">
        <v>411661</v>
      </c>
      <c r="K18" s="13">
        <f t="shared" si="0"/>
        <v>7688312</v>
      </c>
      <c r="L18" s="12">
        <v>317246</v>
      </c>
      <c r="M18" s="12">
        <v>1044214</v>
      </c>
      <c r="N18" s="12">
        <v>25418</v>
      </c>
      <c r="O18" s="12">
        <v>42656</v>
      </c>
      <c r="P18" s="12">
        <v>88980</v>
      </c>
      <c r="Q18" s="13">
        <f t="shared" si="1"/>
        <v>1201268</v>
      </c>
      <c r="R18" s="13"/>
      <c r="S18" s="12">
        <v>18820783</v>
      </c>
      <c r="T18" s="14">
        <v>3.6</v>
      </c>
      <c r="U18" s="7" t="s">
        <v>43</v>
      </c>
      <c r="V18" s="7" t="s">
        <v>43</v>
      </c>
      <c r="W18" s="7" t="s">
        <v>43</v>
      </c>
      <c r="X18" s="7" t="s">
        <v>43</v>
      </c>
      <c r="Y18" s="13">
        <v>18841039</v>
      </c>
      <c r="Z18" s="13"/>
      <c r="AA18" s="12">
        <v>153</v>
      </c>
      <c r="AB18" s="12">
        <v>22</v>
      </c>
      <c r="AC18" s="12">
        <v>591</v>
      </c>
      <c r="AD18" s="12">
        <v>1</v>
      </c>
      <c r="AE18" s="13">
        <f t="shared" si="2"/>
        <v>767</v>
      </c>
      <c r="AG18" s="10">
        <v>1993</v>
      </c>
      <c r="AH18" s="16">
        <f t="shared" si="17"/>
        <v>99.66593703072107</v>
      </c>
      <c r="AI18" s="16">
        <f t="shared" si="18"/>
        <v>0.3092468629896409</v>
      </c>
      <c r="AJ18" s="16">
        <f t="shared" si="19"/>
        <v>0.024816106289292168</v>
      </c>
      <c r="AK18" s="16">
        <f t="shared" si="20"/>
        <v>100</v>
      </c>
      <c r="AL18" s="16"/>
      <c r="AM18" s="16">
        <f t="shared" si="3"/>
        <v>46.9152916791098</v>
      </c>
      <c r="AN18" s="16">
        <f t="shared" si="4"/>
        <v>47.73033404471619</v>
      </c>
      <c r="AO18" s="16">
        <f t="shared" si="5"/>
        <v>5.354374276174016</v>
      </c>
      <c r="AP18" s="16">
        <f t="shared" si="6"/>
        <v>100</v>
      </c>
      <c r="AQ18" s="16"/>
      <c r="AR18" s="16">
        <f t="shared" si="7"/>
        <v>86.92598154616621</v>
      </c>
      <c r="AS18" s="16">
        <f t="shared" si="8"/>
        <v>2.115930833086372</v>
      </c>
      <c r="AT18" s="16">
        <f t="shared" si="9"/>
        <v>3.5509145336427843</v>
      </c>
      <c r="AU18" s="16">
        <f t="shared" si="10"/>
        <v>7.407173087104626</v>
      </c>
      <c r="AV18" s="16">
        <f t="shared" si="11"/>
        <v>100</v>
      </c>
      <c r="AW18" s="16"/>
      <c r="AX18" s="16">
        <f t="shared" si="12"/>
        <v>19.947848761408082</v>
      </c>
      <c r="AY18" s="16">
        <f t="shared" si="13"/>
        <v>2.8683181225554106</v>
      </c>
      <c r="AZ18" s="16">
        <f t="shared" si="14"/>
        <v>77.05345501955671</v>
      </c>
      <c r="BA18" s="16">
        <f t="shared" si="15"/>
        <v>0.1303780964797914</v>
      </c>
      <c r="BB18" s="16">
        <f t="shared" si="16"/>
        <v>100</v>
      </c>
    </row>
    <row r="19" spans="1:54" ht="12">
      <c r="A19" s="10">
        <v>1994</v>
      </c>
      <c r="B19" s="12">
        <v>16346200</v>
      </c>
      <c r="C19" s="12">
        <v>35400</v>
      </c>
      <c r="D19" s="12">
        <v>2900</v>
      </c>
      <c r="E19" s="13">
        <f>D19+C19</f>
        <v>38300</v>
      </c>
      <c r="F19" s="13">
        <f>SUM(B19:D19)</f>
        <v>16384500</v>
      </c>
      <c r="G19" s="13"/>
      <c r="H19" s="12">
        <v>2781077</v>
      </c>
      <c r="I19" s="12">
        <v>4406633</v>
      </c>
      <c r="J19" s="12">
        <v>498890</v>
      </c>
      <c r="K19" s="13">
        <f t="shared" si="0"/>
        <v>7686600</v>
      </c>
      <c r="L19" s="12">
        <v>337796</v>
      </c>
      <c r="M19" s="12">
        <v>971052</v>
      </c>
      <c r="N19" s="12">
        <v>24834</v>
      </c>
      <c r="O19" s="12">
        <v>38516</v>
      </c>
      <c r="P19" s="12">
        <v>93112</v>
      </c>
      <c r="Q19" s="13">
        <f t="shared" si="1"/>
        <v>1127514</v>
      </c>
      <c r="R19" s="13"/>
      <c r="S19" s="12">
        <v>19018114</v>
      </c>
      <c r="T19" s="14">
        <v>3.61</v>
      </c>
      <c r="U19" s="7" t="s">
        <v>43</v>
      </c>
      <c r="V19" s="7" t="s">
        <v>43</v>
      </c>
      <c r="W19" s="7" t="s">
        <v>43</v>
      </c>
      <c r="X19" s="7" t="s">
        <v>43</v>
      </c>
      <c r="Y19" s="13">
        <v>19038938</v>
      </c>
      <c r="Z19" s="13"/>
      <c r="AA19" s="12">
        <v>149</v>
      </c>
      <c r="AB19" s="12">
        <v>20</v>
      </c>
      <c r="AC19" s="12">
        <v>572</v>
      </c>
      <c r="AD19" s="12">
        <v>2</v>
      </c>
      <c r="AE19" s="13">
        <f t="shared" si="2"/>
        <v>743</v>
      </c>
      <c r="AG19" s="10">
        <v>1994</v>
      </c>
      <c r="AH19" s="16">
        <f t="shared" si="17"/>
        <v>99.76624248527571</v>
      </c>
      <c r="AI19" s="16">
        <f t="shared" si="18"/>
        <v>0.2160578595623913</v>
      </c>
      <c r="AJ19" s="16">
        <f t="shared" si="19"/>
        <v>0.01769965516189081</v>
      </c>
      <c r="AK19" s="16">
        <f t="shared" si="20"/>
        <v>100</v>
      </c>
      <c r="AL19" s="16"/>
      <c r="AM19" s="16">
        <f t="shared" si="3"/>
        <v>36.18084718861395</v>
      </c>
      <c r="AN19" s="16">
        <f t="shared" si="4"/>
        <v>57.32876694507324</v>
      </c>
      <c r="AO19" s="16">
        <f t="shared" si="5"/>
        <v>6.4903858663128045</v>
      </c>
      <c r="AP19" s="16">
        <f t="shared" si="6"/>
        <v>100</v>
      </c>
      <c r="AQ19" s="16"/>
      <c r="AR19" s="16">
        <f t="shared" si="7"/>
        <v>86.12327651807428</v>
      </c>
      <c r="AS19" s="16">
        <f t="shared" si="8"/>
        <v>2.202544713413758</v>
      </c>
      <c r="AT19" s="16">
        <f t="shared" si="9"/>
        <v>3.4160107989789927</v>
      </c>
      <c r="AU19" s="16">
        <f t="shared" si="10"/>
        <v>8.258167969532973</v>
      </c>
      <c r="AV19" s="16">
        <f t="shared" si="11"/>
        <v>100</v>
      </c>
      <c r="AW19" s="16"/>
      <c r="AX19" s="16">
        <f t="shared" si="12"/>
        <v>20.053835800807537</v>
      </c>
      <c r="AY19" s="16">
        <f t="shared" si="13"/>
        <v>2.6917900403768504</v>
      </c>
      <c r="AZ19" s="16">
        <f t="shared" si="14"/>
        <v>76.98519515477793</v>
      </c>
      <c r="BA19" s="16">
        <f t="shared" si="15"/>
        <v>0.2691790040376851</v>
      </c>
      <c r="BB19" s="16">
        <f t="shared" si="16"/>
        <v>100</v>
      </c>
    </row>
    <row r="20" spans="1:54" ht="12">
      <c r="A20" s="10">
        <v>1995</v>
      </c>
      <c r="B20" s="12">
        <v>15225000</v>
      </c>
      <c r="C20" s="12">
        <v>51000</v>
      </c>
      <c r="D20" s="12">
        <v>4000</v>
      </c>
      <c r="E20" s="13">
        <f>D20+C20</f>
        <v>55000</v>
      </c>
      <c r="F20" s="13">
        <f>SUM(B20:D20)</f>
        <v>15280000</v>
      </c>
      <c r="G20" s="13"/>
      <c r="H20" s="12">
        <v>2673238</v>
      </c>
      <c r="I20" s="12">
        <v>4158328</v>
      </c>
      <c r="J20" s="12">
        <v>552554</v>
      </c>
      <c r="K20" s="13">
        <f t="shared" si="0"/>
        <v>7384120</v>
      </c>
      <c r="L20" s="12">
        <v>350861</v>
      </c>
      <c r="M20" s="12">
        <v>1028864</v>
      </c>
      <c r="N20" s="12">
        <v>20229</v>
      </c>
      <c r="O20" s="12">
        <v>39565</v>
      </c>
      <c r="P20" s="12">
        <v>82061</v>
      </c>
      <c r="Q20" s="13">
        <f t="shared" si="1"/>
        <v>1170719</v>
      </c>
      <c r="R20" s="13"/>
      <c r="S20" s="12">
        <v>19019602</v>
      </c>
      <c r="T20" s="14">
        <v>3.58</v>
      </c>
      <c r="U20" s="7" t="s">
        <v>43</v>
      </c>
      <c r="V20" s="7" t="s">
        <v>43</v>
      </c>
      <c r="W20" s="7" t="s">
        <v>43</v>
      </c>
      <c r="X20" s="7" t="s">
        <v>43</v>
      </c>
      <c r="Y20" s="13">
        <v>19044593</v>
      </c>
      <c r="Z20" s="13"/>
      <c r="AA20" s="12">
        <v>153</v>
      </c>
      <c r="AB20" s="12">
        <v>17</v>
      </c>
      <c r="AC20" s="12">
        <v>530</v>
      </c>
      <c r="AD20" s="12">
        <v>3</v>
      </c>
      <c r="AE20" s="13">
        <f t="shared" si="2"/>
        <v>703</v>
      </c>
      <c r="AG20" s="10">
        <v>1995</v>
      </c>
      <c r="AH20" s="16">
        <f t="shared" si="17"/>
        <v>99.64005235602095</v>
      </c>
      <c r="AI20" s="16">
        <f t="shared" si="18"/>
        <v>0.3337696335078534</v>
      </c>
      <c r="AJ20" s="16">
        <f t="shared" si="19"/>
        <v>0.02617801047120419</v>
      </c>
      <c r="AK20" s="16">
        <f t="shared" si="20"/>
        <v>100</v>
      </c>
      <c r="AL20" s="16"/>
      <c r="AM20" s="16">
        <f t="shared" si="3"/>
        <v>36.202526502819566</v>
      </c>
      <c r="AN20" s="16">
        <f t="shared" si="4"/>
        <v>56.31446942899086</v>
      </c>
      <c r="AO20" s="16">
        <f t="shared" si="5"/>
        <v>7.483004068189574</v>
      </c>
      <c r="AP20" s="16">
        <f t="shared" si="6"/>
        <v>100</v>
      </c>
      <c r="AQ20" s="16"/>
      <c r="AR20" s="16">
        <f t="shared" si="7"/>
        <v>87.88308723100933</v>
      </c>
      <c r="AS20" s="16">
        <f t="shared" si="8"/>
        <v>1.7279125050503152</v>
      </c>
      <c r="AT20" s="16">
        <f t="shared" si="9"/>
        <v>3.379547098834135</v>
      </c>
      <c r="AU20" s="16">
        <f t="shared" si="10"/>
        <v>7.00945316510623</v>
      </c>
      <c r="AV20" s="16">
        <f t="shared" si="11"/>
        <v>100</v>
      </c>
      <c r="AW20" s="16"/>
      <c r="AX20" s="16">
        <f t="shared" si="12"/>
        <v>21.763869132290186</v>
      </c>
      <c r="AY20" s="16">
        <f t="shared" si="13"/>
        <v>2.418207681365576</v>
      </c>
      <c r="AZ20" s="16">
        <f t="shared" si="14"/>
        <v>75.39118065433856</v>
      </c>
      <c r="BA20" s="16">
        <f t="shared" si="15"/>
        <v>0.4267425320056899</v>
      </c>
      <c r="BB20" s="16">
        <f t="shared" si="16"/>
        <v>100</v>
      </c>
    </row>
    <row r="21" spans="1:54" ht="12">
      <c r="A21" s="10">
        <v>1996</v>
      </c>
      <c r="B21" s="12">
        <v>16884000</v>
      </c>
      <c r="C21" s="11" t="s">
        <v>3</v>
      </c>
      <c r="D21" s="11" t="s">
        <v>3</v>
      </c>
      <c r="E21" s="12">
        <v>71000</v>
      </c>
      <c r="F21" s="13">
        <f aca="true" t="shared" si="21" ref="F21:F35">E21+B21</f>
        <v>16955000</v>
      </c>
      <c r="G21" s="13"/>
      <c r="H21" s="12">
        <v>2968067</v>
      </c>
      <c r="I21" s="12">
        <v>3635828</v>
      </c>
      <c r="J21" s="12">
        <v>357889</v>
      </c>
      <c r="K21" s="13">
        <f t="shared" si="0"/>
        <v>6961784</v>
      </c>
      <c r="L21" s="12">
        <v>385237</v>
      </c>
      <c r="M21" s="12">
        <v>983498</v>
      </c>
      <c r="N21" s="12">
        <v>24901</v>
      </c>
      <c r="O21" s="12">
        <v>25807</v>
      </c>
      <c r="P21" s="12">
        <v>85084</v>
      </c>
      <c r="Q21" s="13">
        <f t="shared" si="1"/>
        <v>1119290</v>
      </c>
      <c r="R21" s="13"/>
      <c r="S21" s="12">
        <v>18943257</v>
      </c>
      <c r="T21" s="14">
        <v>3.67</v>
      </c>
      <c r="U21" s="7" t="s">
        <v>43</v>
      </c>
      <c r="V21" s="7" t="s">
        <v>43</v>
      </c>
      <c r="W21" s="7" t="s">
        <v>43</v>
      </c>
      <c r="X21" s="7" t="s">
        <v>43</v>
      </c>
      <c r="Y21" s="13">
        <v>18967396</v>
      </c>
      <c r="Z21" s="13"/>
      <c r="AA21" s="12">
        <v>137</v>
      </c>
      <c r="AB21" s="12">
        <v>13</v>
      </c>
      <c r="AC21" s="12">
        <v>470</v>
      </c>
      <c r="AD21" s="12">
        <v>3</v>
      </c>
      <c r="AE21" s="13">
        <f t="shared" si="2"/>
        <v>623</v>
      </c>
      <c r="AG21" s="10">
        <v>1996</v>
      </c>
      <c r="AH21" s="16">
        <f t="shared" si="17"/>
        <v>99.58124447065762</v>
      </c>
      <c r="AI21" s="16">
        <f t="shared" si="18"/>
        <v>0</v>
      </c>
      <c r="AJ21" s="16">
        <f t="shared" si="19"/>
        <v>0</v>
      </c>
      <c r="AK21" s="16">
        <f t="shared" si="20"/>
        <v>100</v>
      </c>
      <c r="AL21" s="16"/>
      <c r="AM21" s="16">
        <f t="shared" si="3"/>
        <v>42.63371285291242</v>
      </c>
      <c r="AN21" s="16">
        <f t="shared" si="4"/>
        <v>52.225521504258104</v>
      </c>
      <c r="AO21" s="16">
        <f t="shared" si="5"/>
        <v>5.140765642829481</v>
      </c>
      <c r="AP21" s="16">
        <f t="shared" si="6"/>
        <v>100</v>
      </c>
      <c r="AQ21" s="16"/>
      <c r="AR21" s="16">
        <f t="shared" si="7"/>
        <v>87.86802347916984</v>
      </c>
      <c r="AS21" s="16">
        <f t="shared" si="8"/>
        <v>2.2247138811210676</v>
      </c>
      <c r="AT21" s="16">
        <f t="shared" si="9"/>
        <v>2.305658051085956</v>
      </c>
      <c r="AU21" s="16">
        <f t="shared" si="10"/>
        <v>7.601604588623145</v>
      </c>
      <c r="AV21" s="16">
        <f t="shared" si="11"/>
        <v>100</v>
      </c>
      <c r="AW21" s="16"/>
      <c r="AX21" s="16">
        <f t="shared" si="12"/>
        <v>21.990369181380416</v>
      </c>
      <c r="AY21" s="16">
        <f t="shared" si="13"/>
        <v>2.086677367576244</v>
      </c>
      <c r="AZ21" s="16">
        <f t="shared" si="14"/>
        <v>75.4414125200642</v>
      </c>
      <c r="BA21" s="16">
        <f t="shared" si="15"/>
        <v>0.48154093097913325</v>
      </c>
      <c r="BB21" s="16">
        <f t="shared" si="16"/>
        <v>100</v>
      </c>
    </row>
    <row r="22" spans="1:54" ht="12">
      <c r="A22" s="10">
        <v>1997</v>
      </c>
      <c r="B22" s="12">
        <v>15462000</v>
      </c>
      <c r="C22" s="12">
        <v>41000</v>
      </c>
      <c r="D22" s="12">
        <v>1000</v>
      </c>
      <c r="E22" s="13">
        <f aca="true" t="shared" si="22" ref="E22:E40">C22+D22</f>
        <v>42000</v>
      </c>
      <c r="F22" s="13">
        <f t="shared" si="21"/>
        <v>15504000</v>
      </c>
      <c r="G22" s="13"/>
      <c r="H22" s="12">
        <v>1460442</v>
      </c>
      <c r="I22" s="12">
        <v>3195638</v>
      </c>
      <c r="J22" s="12">
        <v>417668</v>
      </c>
      <c r="K22" s="13">
        <f t="shared" si="0"/>
        <v>5073748</v>
      </c>
      <c r="L22" s="12">
        <v>416269</v>
      </c>
      <c r="M22" s="12">
        <v>943869</v>
      </c>
      <c r="N22" s="12">
        <v>2230</v>
      </c>
      <c r="O22" s="12">
        <v>29350</v>
      </c>
      <c r="P22" s="12">
        <v>71510</v>
      </c>
      <c r="Q22" s="13">
        <f t="shared" si="1"/>
        <v>1046959</v>
      </c>
      <c r="R22" s="13"/>
      <c r="S22" s="12">
        <v>14732830</v>
      </c>
      <c r="T22" s="14">
        <v>3.61</v>
      </c>
      <c r="U22" s="7" t="s">
        <v>43</v>
      </c>
      <c r="V22" s="7" t="s">
        <v>43</v>
      </c>
      <c r="W22" s="7" t="s">
        <v>43</v>
      </c>
      <c r="X22" s="7" t="s">
        <v>43</v>
      </c>
      <c r="Y22" s="13">
        <v>14800733</v>
      </c>
      <c r="Z22" s="13"/>
      <c r="AA22" s="12">
        <v>108</v>
      </c>
      <c r="AB22" s="12">
        <v>11</v>
      </c>
      <c r="AC22" s="12">
        <v>403</v>
      </c>
      <c r="AD22" s="12">
        <v>2</v>
      </c>
      <c r="AE22" s="13">
        <f t="shared" si="2"/>
        <v>524</v>
      </c>
      <c r="AG22" s="10">
        <v>1997</v>
      </c>
      <c r="AH22" s="16">
        <f t="shared" si="17"/>
        <v>99.72910216718266</v>
      </c>
      <c r="AI22" s="16">
        <f t="shared" si="18"/>
        <v>0.2644478844169247</v>
      </c>
      <c r="AJ22" s="16">
        <f t="shared" si="19"/>
        <v>0.006449948400412796</v>
      </c>
      <c r="AK22" s="16">
        <f t="shared" si="20"/>
        <v>100</v>
      </c>
      <c r="AL22" s="16"/>
      <c r="AM22" s="16">
        <f t="shared" si="3"/>
        <v>28.784283334529032</v>
      </c>
      <c r="AN22" s="16">
        <f t="shared" si="4"/>
        <v>62.9837745193494</v>
      </c>
      <c r="AO22" s="16">
        <f t="shared" si="5"/>
        <v>8.231942146121565</v>
      </c>
      <c r="AP22" s="16">
        <f t="shared" si="6"/>
        <v>100</v>
      </c>
      <c r="AQ22" s="16"/>
      <c r="AR22" s="16">
        <f t="shared" si="7"/>
        <v>90.15338709538769</v>
      </c>
      <c r="AS22" s="16">
        <f t="shared" si="8"/>
        <v>0.21299783468120528</v>
      </c>
      <c r="AT22" s="16">
        <f t="shared" si="9"/>
        <v>2.8033571515216926</v>
      </c>
      <c r="AU22" s="16">
        <f t="shared" si="10"/>
        <v>6.830257918409412</v>
      </c>
      <c r="AV22" s="16">
        <f t="shared" si="11"/>
        <v>100</v>
      </c>
      <c r="AW22" s="16"/>
      <c r="AX22" s="16">
        <f t="shared" si="12"/>
        <v>20.610687022900763</v>
      </c>
      <c r="AY22" s="16">
        <f t="shared" si="13"/>
        <v>2.099236641221374</v>
      </c>
      <c r="AZ22" s="16">
        <f t="shared" si="14"/>
        <v>76.90839694656489</v>
      </c>
      <c r="BA22" s="16">
        <f t="shared" si="15"/>
        <v>0.3816793893129771</v>
      </c>
      <c r="BB22" s="16">
        <f t="shared" si="16"/>
        <v>100</v>
      </c>
    </row>
    <row r="23" spans="1:54" ht="12">
      <c r="A23" s="10">
        <v>1998</v>
      </c>
      <c r="B23" s="12">
        <v>16845000</v>
      </c>
      <c r="C23" s="12">
        <v>46000</v>
      </c>
      <c r="D23" s="12">
        <v>1000</v>
      </c>
      <c r="E23" s="13">
        <f t="shared" si="22"/>
        <v>47000</v>
      </c>
      <c r="F23" s="13">
        <f t="shared" si="21"/>
        <v>16892000</v>
      </c>
      <c r="G23" s="13"/>
      <c r="H23" s="12">
        <v>1808137</v>
      </c>
      <c r="I23" s="12">
        <v>3398655</v>
      </c>
      <c r="J23" s="12">
        <v>438040</v>
      </c>
      <c r="K23" s="13">
        <f t="shared" si="0"/>
        <v>5644832</v>
      </c>
      <c r="L23" s="12">
        <v>385883</v>
      </c>
      <c r="M23" s="12">
        <v>1028982</v>
      </c>
      <c r="N23" s="12">
        <v>9151</v>
      </c>
      <c r="O23" s="12">
        <v>31550</v>
      </c>
      <c r="P23" s="12">
        <v>59805</v>
      </c>
      <c r="Q23" s="13">
        <f t="shared" si="1"/>
        <v>1129488</v>
      </c>
      <c r="R23" s="13"/>
      <c r="S23" s="12">
        <v>15879322</v>
      </c>
      <c r="T23" s="14">
        <v>3.65</v>
      </c>
      <c r="U23" s="7" t="s">
        <v>43</v>
      </c>
      <c r="V23" s="7" t="s">
        <v>43</v>
      </c>
      <c r="W23" s="7" t="s">
        <v>43</v>
      </c>
      <c r="X23" s="7" t="s">
        <v>43</v>
      </c>
      <c r="Y23" s="13">
        <v>15912533</v>
      </c>
      <c r="Z23" s="13"/>
      <c r="AA23" s="12">
        <v>122</v>
      </c>
      <c r="AB23" s="12">
        <v>11</v>
      </c>
      <c r="AC23" s="12">
        <v>421</v>
      </c>
      <c r="AD23" s="12">
        <v>3</v>
      </c>
      <c r="AE23" s="13">
        <f t="shared" si="2"/>
        <v>557</v>
      </c>
      <c r="AG23" s="10">
        <v>1998</v>
      </c>
      <c r="AH23" s="16">
        <f t="shared" si="17"/>
        <v>99.7217617807246</v>
      </c>
      <c r="AI23" s="16">
        <f t="shared" si="18"/>
        <v>0.27231825716315416</v>
      </c>
      <c r="AJ23" s="16">
        <f t="shared" si="19"/>
        <v>0.005919962112242482</v>
      </c>
      <c r="AK23" s="16">
        <f t="shared" si="20"/>
        <v>100</v>
      </c>
      <c r="AL23" s="16"/>
      <c r="AM23" s="16">
        <f t="shared" si="3"/>
        <v>32.03172388478524</v>
      </c>
      <c r="AN23" s="16">
        <f t="shared" si="4"/>
        <v>60.20825774797195</v>
      </c>
      <c r="AO23" s="16">
        <f t="shared" si="5"/>
        <v>7.760018367242816</v>
      </c>
      <c r="AP23" s="16">
        <f t="shared" si="6"/>
        <v>100</v>
      </c>
      <c r="AQ23" s="16"/>
      <c r="AR23" s="16">
        <f t="shared" si="7"/>
        <v>91.10163188984744</v>
      </c>
      <c r="AS23" s="16">
        <f t="shared" si="8"/>
        <v>0.8101901038346578</v>
      </c>
      <c r="AT23" s="16">
        <f t="shared" si="9"/>
        <v>2.7933010355134362</v>
      </c>
      <c r="AU23" s="16">
        <f t="shared" si="10"/>
        <v>5.294876970804471</v>
      </c>
      <c r="AV23" s="16">
        <f t="shared" si="11"/>
        <v>100</v>
      </c>
      <c r="AW23" s="16"/>
      <c r="AX23" s="16">
        <f t="shared" si="12"/>
        <v>21.903052064631957</v>
      </c>
      <c r="AY23" s="16">
        <f t="shared" si="13"/>
        <v>1.9748653500897666</v>
      </c>
      <c r="AZ23" s="16">
        <f t="shared" si="14"/>
        <v>75.58348294434471</v>
      </c>
      <c r="BA23" s="16">
        <f t="shared" si="15"/>
        <v>0.5385996409335727</v>
      </c>
      <c r="BB23" s="16">
        <f t="shared" si="16"/>
        <v>100</v>
      </c>
    </row>
    <row r="24" spans="1:54" ht="12">
      <c r="A24" s="10">
        <v>1999</v>
      </c>
      <c r="B24" s="12">
        <f>17084316+5660</f>
        <v>17089976</v>
      </c>
      <c r="C24" s="12">
        <v>48232</v>
      </c>
      <c r="D24" s="12">
        <v>837</v>
      </c>
      <c r="E24" s="13">
        <f t="shared" si="22"/>
        <v>49069</v>
      </c>
      <c r="F24" s="13">
        <f t="shared" si="21"/>
        <v>17139045</v>
      </c>
      <c r="G24" s="13"/>
      <c r="H24" s="12">
        <v>1753067</v>
      </c>
      <c r="I24" s="12">
        <v>3394362</v>
      </c>
      <c r="J24" s="12">
        <v>408074</v>
      </c>
      <c r="K24" s="13">
        <f t="shared" si="0"/>
        <v>5555503</v>
      </c>
      <c r="L24" s="12">
        <v>342909</v>
      </c>
      <c r="M24" s="12">
        <v>1044238</v>
      </c>
      <c r="N24" s="12">
        <v>19024</v>
      </c>
      <c r="O24" s="12">
        <v>32613</v>
      </c>
      <c r="P24" s="12">
        <v>80986</v>
      </c>
      <c r="Q24" s="13">
        <f t="shared" si="1"/>
        <v>1176861</v>
      </c>
      <c r="R24" s="13"/>
      <c r="S24" s="12">
        <v>16358182</v>
      </c>
      <c r="T24" s="14">
        <v>3.62</v>
      </c>
      <c r="U24" s="14">
        <v>3.09</v>
      </c>
      <c r="V24" s="12">
        <v>29891</v>
      </c>
      <c r="W24" s="12">
        <v>450</v>
      </c>
      <c r="X24" s="12">
        <v>5524</v>
      </c>
      <c r="Y24" s="13">
        <f aca="true" t="shared" si="23" ref="Y24:Y35">X24+W24+V24+S24</f>
        <v>16394047</v>
      </c>
      <c r="Z24" s="13"/>
      <c r="AA24" s="12">
        <v>127</v>
      </c>
      <c r="AB24" s="12">
        <v>17</v>
      </c>
      <c r="AC24" s="12">
        <v>424</v>
      </c>
      <c r="AD24" s="12">
        <v>4</v>
      </c>
      <c r="AE24" s="13">
        <f t="shared" si="2"/>
        <v>572</v>
      </c>
      <c r="AG24" s="10">
        <v>1999</v>
      </c>
      <c r="AH24" s="16">
        <f t="shared" si="17"/>
        <v>99.71370050081553</v>
      </c>
      <c r="AI24" s="16">
        <f t="shared" si="18"/>
        <v>0.2814159131970305</v>
      </c>
      <c r="AJ24" s="16">
        <f t="shared" si="19"/>
        <v>0.004883585987433956</v>
      </c>
      <c r="AK24" s="16">
        <f t="shared" si="20"/>
        <v>100</v>
      </c>
      <c r="AL24" s="16"/>
      <c r="AM24" s="16">
        <f t="shared" si="3"/>
        <v>31.555504515072712</v>
      </c>
      <c r="AN24" s="16">
        <f t="shared" si="4"/>
        <v>61.099093997429215</v>
      </c>
      <c r="AO24" s="16">
        <f t="shared" si="5"/>
        <v>7.345401487498072</v>
      </c>
      <c r="AP24" s="16">
        <f t="shared" si="6"/>
        <v>100</v>
      </c>
      <c r="AQ24" s="16"/>
      <c r="AR24" s="16">
        <f t="shared" si="7"/>
        <v>88.73078468910091</v>
      </c>
      <c r="AS24" s="16">
        <f t="shared" si="8"/>
        <v>1.6165035632925213</v>
      </c>
      <c r="AT24" s="16">
        <f t="shared" si="9"/>
        <v>2.77118538213094</v>
      </c>
      <c r="AU24" s="16">
        <f t="shared" si="10"/>
        <v>6.881526365475617</v>
      </c>
      <c r="AV24" s="16">
        <f t="shared" si="11"/>
        <v>100</v>
      </c>
      <c r="AW24" s="16"/>
      <c r="AX24" s="16">
        <f t="shared" si="12"/>
        <v>22.202797202797203</v>
      </c>
      <c r="AY24" s="16">
        <f t="shared" si="13"/>
        <v>2.972027972027972</v>
      </c>
      <c r="AZ24" s="16">
        <f t="shared" si="14"/>
        <v>74.12587412587412</v>
      </c>
      <c r="BA24" s="16">
        <f t="shared" si="15"/>
        <v>0.6993006993006993</v>
      </c>
      <c r="BB24" s="16">
        <f t="shared" si="16"/>
        <v>100</v>
      </c>
    </row>
    <row r="25" spans="1:54" ht="12">
      <c r="A25" s="10">
        <v>2000</v>
      </c>
      <c r="B25" s="12">
        <v>17202706</v>
      </c>
      <c r="C25" s="12">
        <v>57555</v>
      </c>
      <c r="D25" s="12">
        <v>1099</v>
      </c>
      <c r="E25" s="13">
        <f t="shared" si="22"/>
        <v>58654</v>
      </c>
      <c r="F25" s="13">
        <f t="shared" si="21"/>
        <v>17261360</v>
      </c>
      <c r="G25" s="13"/>
      <c r="H25" s="12">
        <v>1916885</v>
      </c>
      <c r="I25" s="12">
        <v>3205127</v>
      </c>
      <c r="J25" s="12">
        <v>351941</v>
      </c>
      <c r="K25" s="13">
        <f t="shared" si="0"/>
        <v>5473953</v>
      </c>
      <c r="L25" s="12">
        <v>387028</v>
      </c>
      <c r="M25" s="12">
        <v>1138332</v>
      </c>
      <c r="N25" s="12">
        <v>7522</v>
      </c>
      <c r="O25" s="12">
        <v>53215</v>
      </c>
      <c r="P25" s="12">
        <v>128158</v>
      </c>
      <c r="Q25" s="13">
        <f t="shared" si="1"/>
        <v>1327227</v>
      </c>
      <c r="R25" s="13"/>
      <c r="S25" s="12">
        <v>16274854</v>
      </c>
      <c r="T25" s="14">
        <v>3.57</v>
      </c>
      <c r="U25" s="14">
        <v>3.08</v>
      </c>
      <c r="V25" s="12">
        <v>36492</v>
      </c>
      <c r="W25" s="12">
        <v>491</v>
      </c>
      <c r="X25" s="12">
        <v>3902</v>
      </c>
      <c r="Y25" s="13">
        <f t="shared" si="23"/>
        <v>16315739</v>
      </c>
      <c r="Z25" s="13"/>
      <c r="AA25" s="12">
        <v>147</v>
      </c>
      <c r="AB25" s="12">
        <v>27</v>
      </c>
      <c r="AC25" s="12">
        <v>397</v>
      </c>
      <c r="AD25" s="12">
        <v>5</v>
      </c>
      <c r="AE25" s="13">
        <f t="shared" si="2"/>
        <v>576</v>
      </c>
      <c r="AG25" s="10">
        <v>2000</v>
      </c>
      <c r="AH25" s="16">
        <f t="shared" si="17"/>
        <v>99.66020058674404</v>
      </c>
      <c r="AI25" s="16">
        <f t="shared" si="18"/>
        <v>0.3334325916382023</v>
      </c>
      <c r="AJ25" s="16">
        <f t="shared" si="19"/>
        <v>0.006366821617763606</v>
      </c>
      <c r="AK25" s="16">
        <f t="shared" si="20"/>
        <v>100</v>
      </c>
      <c r="AL25" s="16"/>
      <c r="AM25" s="16">
        <f t="shared" si="3"/>
        <v>35.0182948227725</v>
      </c>
      <c r="AN25" s="16">
        <f t="shared" si="4"/>
        <v>58.55232955050948</v>
      </c>
      <c r="AO25" s="16">
        <f t="shared" si="5"/>
        <v>6.429375626718023</v>
      </c>
      <c r="AP25" s="16">
        <f t="shared" si="6"/>
        <v>100</v>
      </c>
      <c r="AQ25" s="16"/>
      <c r="AR25" s="16">
        <f t="shared" si="7"/>
        <v>85.76769459934134</v>
      </c>
      <c r="AS25" s="16">
        <f t="shared" si="8"/>
        <v>0.566745552946105</v>
      </c>
      <c r="AT25" s="16">
        <f t="shared" si="9"/>
        <v>4.009487450149823</v>
      </c>
      <c r="AU25" s="16">
        <f t="shared" si="10"/>
        <v>9.656072397562738</v>
      </c>
      <c r="AV25" s="16">
        <f t="shared" si="11"/>
        <v>100</v>
      </c>
      <c r="AW25" s="16"/>
      <c r="AX25" s="16">
        <f t="shared" si="12"/>
        <v>25.520833333333332</v>
      </c>
      <c r="AY25" s="16">
        <f t="shared" si="13"/>
        <v>4.6875</v>
      </c>
      <c r="AZ25" s="16">
        <f t="shared" si="14"/>
        <v>68.92361111111111</v>
      </c>
      <c r="BA25" s="16">
        <f t="shared" si="15"/>
        <v>0.8680555555555556</v>
      </c>
      <c r="BB25" s="16">
        <f t="shared" si="16"/>
        <v>100</v>
      </c>
    </row>
    <row r="26" spans="1:54" ht="12">
      <c r="A26" s="10">
        <v>2001</v>
      </c>
      <c r="B26" s="12">
        <v>16352589</v>
      </c>
      <c r="C26" s="12">
        <v>33409</v>
      </c>
      <c r="D26" s="12">
        <v>599</v>
      </c>
      <c r="E26" s="13">
        <f t="shared" si="22"/>
        <v>34008</v>
      </c>
      <c r="F26" s="13">
        <f t="shared" si="21"/>
        <v>16386597</v>
      </c>
      <c r="G26" s="13"/>
      <c r="H26" s="12">
        <v>2063188</v>
      </c>
      <c r="I26" s="12">
        <v>3639822</v>
      </c>
      <c r="J26" s="12">
        <v>368934</v>
      </c>
      <c r="K26" s="13">
        <f t="shared" si="0"/>
        <v>6071944</v>
      </c>
      <c r="L26" s="12">
        <v>364044</v>
      </c>
      <c r="M26" s="12">
        <v>1112580</v>
      </c>
      <c r="N26" s="12">
        <v>16205</v>
      </c>
      <c r="O26" s="12">
        <v>37343</v>
      </c>
      <c r="P26" s="12">
        <v>113214</v>
      </c>
      <c r="Q26" s="13">
        <f t="shared" si="1"/>
        <v>1279342</v>
      </c>
      <c r="R26" s="13"/>
      <c r="S26" s="12">
        <v>16349488</v>
      </c>
      <c r="T26" s="14">
        <v>3.59</v>
      </c>
      <c r="U26" s="14">
        <v>3.14</v>
      </c>
      <c r="V26" s="12">
        <v>33409</v>
      </c>
      <c r="W26" s="12">
        <v>599</v>
      </c>
      <c r="X26" s="12">
        <v>3101</v>
      </c>
      <c r="Y26" s="13">
        <f t="shared" si="23"/>
        <v>16386597</v>
      </c>
      <c r="Z26" s="13"/>
      <c r="AA26" s="12">
        <v>143</v>
      </c>
      <c r="AB26" s="12">
        <v>27</v>
      </c>
      <c r="AC26" s="12">
        <v>380</v>
      </c>
      <c r="AD26" s="12">
        <v>6</v>
      </c>
      <c r="AE26" s="13">
        <f t="shared" si="2"/>
        <v>556</v>
      </c>
      <c r="AG26" s="10">
        <v>2001</v>
      </c>
      <c r="AH26" s="16">
        <f t="shared" si="17"/>
        <v>99.79246453671864</v>
      </c>
      <c r="AI26" s="16">
        <f t="shared" si="18"/>
        <v>0.20388003683742267</v>
      </c>
      <c r="AJ26" s="16">
        <f t="shared" si="19"/>
        <v>0.0036554264439407403</v>
      </c>
      <c r="AK26" s="16">
        <f t="shared" si="20"/>
        <v>100</v>
      </c>
      <c r="AL26" s="16"/>
      <c r="AM26" s="16">
        <f t="shared" si="3"/>
        <v>33.97903537977294</v>
      </c>
      <c r="AN26" s="16">
        <f t="shared" si="4"/>
        <v>59.94492044063647</v>
      </c>
      <c r="AO26" s="16">
        <f t="shared" si="5"/>
        <v>6.076044179590589</v>
      </c>
      <c r="AP26" s="16">
        <f t="shared" si="6"/>
        <v>100</v>
      </c>
      <c r="AQ26" s="16"/>
      <c r="AR26" s="16">
        <f t="shared" si="7"/>
        <v>86.96501795454226</v>
      </c>
      <c r="AS26" s="16">
        <f t="shared" si="8"/>
        <v>1.266666770886909</v>
      </c>
      <c r="AT26" s="16">
        <f t="shared" si="9"/>
        <v>2.9189223835377875</v>
      </c>
      <c r="AU26" s="16">
        <f t="shared" si="10"/>
        <v>8.849392891033046</v>
      </c>
      <c r="AV26" s="16">
        <f t="shared" si="11"/>
        <v>100</v>
      </c>
      <c r="AW26" s="16"/>
      <c r="AX26" s="16">
        <f t="shared" si="12"/>
        <v>25.719424460431654</v>
      </c>
      <c r="AY26" s="16">
        <f t="shared" si="13"/>
        <v>4.856115107913669</v>
      </c>
      <c r="AZ26" s="16">
        <f t="shared" si="14"/>
        <v>68.34532374100719</v>
      </c>
      <c r="BA26" s="16">
        <f t="shared" si="15"/>
        <v>1.079136690647482</v>
      </c>
      <c r="BB26" s="16">
        <f t="shared" si="16"/>
        <v>100</v>
      </c>
    </row>
    <row r="27" spans="1:54" ht="12">
      <c r="A27" s="10">
        <v>2002</v>
      </c>
      <c r="B27" s="12">
        <v>17701832</v>
      </c>
      <c r="C27" s="12">
        <v>50271</v>
      </c>
      <c r="D27" s="12">
        <v>1219</v>
      </c>
      <c r="E27" s="13">
        <f t="shared" si="22"/>
        <v>51490</v>
      </c>
      <c r="F27" s="13">
        <f t="shared" si="21"/>
        <v>17753322</v>
      </c>
      <c r="G27" s="13"/>
      <c r="H27" s="12">
        <v>2355840</v>
      </c>
      <c r="I27" s="12">
        <v>3441941</v>
      </c>
      <c r="J27" s="12">
        <v>383580</v>
      </c>
      <c r="K27" s="13">
        <f t="shared" si="0"/>
        <v>6181361</v>
      </c>
      <c r="L27" s="12">
        <v>378790</v>
      </c>
      <c r="M27" s="12">
        <v>1161754</v>
      </c>
      <c r="N27" s="12">
        <v>16149</v>
      </c>
      <c r="O27" s="12">
        <v>53058</v>
      </c>
      <c r="P27" s="12">
        <v>190925</v>
      </c>
      <c r="Q27" s="13">
        <f t="shared" si="1"/>
        <v>1421886</v>
      </c>
      <c r="R27" s="13"/>
      <c r="S27" s="12">
        <v>16774351</v>
      </c>
      <c r="T27" s="14">
        <v>3.59</v>
      </c>
      <c r="U27" s="14">
        <v>3.11</v>
      </c>
      <c r="V27" s="12">
        <v>29207</v>
      </c>
      <c r="W27" s="12">
        <v>611</v>
      </c>
      <c r="X27" s="12">
        <v>3531</v>
      </c>
      <c r="Y27" s="13">
        <f t="shared" si="23"/>
        <v>16807700</v>
      </c>
      <c r="Z27" s="13"/>
      <c r="AA27" s="12">
        <v>139</v>
      </c>
      <c r="AB27" s="12">
        <v>26</v>
      </c>
      <c r="AC27" s="12">
        <v>380</v>
      </c>
      <c r="AD27" s="12">
        <v>6</v>
      </c>
      <c r="AE27" s="13">
        <f t="shared" si="2"/>
        <v>551</v>
      </c>
      <c r="AG27" s="10">
        <v>2002</v>
      </c>
      <c r="AH27" s="16">
        <f t="shared" si="17"/>
        <v>99.70996977354436</v>
      </c>
      <c r="AI27" s="16">
        <f t="shared" si="18"/>
        <v>0.28316390588758544</v>
      </c>
      <c r="AJ27" s="16">
        <f t="shared" si="19"/>
        <v>0.0068663205680604454</v>
      </c>
      <c r="AK27" s="16">
        <f t="shared" si="20"/>
        <v>100</v>
      </c>
      <c r="AL27" s="16"/>
      <c r="AM27" s="16">
        <f t="shared" si="3"/>
        <v>38.11199507681237</v>
      </c>
      <c r="AN27" s="16">
        <f t="shared" si="4"/>
        <v>55.68257540693708</v>
      </c>
      <c r="AO27" s="16">
        <f t="shared" si="5"/>
        <v>6.205429516250548</v>
      </c>
      <c r="AP27" s="16">
        <f t="shared" si="6"/>
        <v>100</v>
      </c>
      <c r="AQ27" s="16"/>
      <c r="AR27" s="16">
        <f t="shared" si="7"/>
        <v>81.7051437316353</v>
      </c>
      <c r="AS27" s="16">
        <f t="shared" si="8"/>
        <v>1.135745059730527</v>
      </c>
      <c r="AT27" s="16">
        <f t="shared" si="9"/>
        <v>3.731522780307282</v>
      </c>
      <c r="AU27" s="16">
        <f t="shared" si="10"/>
        <v>13.427588428326883</v>
      </c>
      <c r="AV27" s="16">
        <f t="shared" si="11"/>
        <v>100</v>
      </c>
      <c r="AW27" s="16"/>
      <c r="AX27" s="16">
        <f t="shared" si="12"/>
        <v>25.226860254083483</v>
      </c>
      <c r="AY27" s="16">
        <f t="shared" si="13"/>
        <v>4.718693284936479</v>
      </c>
      <c r="AZ27" s="16">
        <f t="shared" si="14"/>
        <v>68.96551724137932</v>
      </c>
      <c r="BA27" s="16">
        <f t="shared" si="15"/>
        <v>1.0889292196007259</v>
      </c>
      <c r="BB27" s="16">
        <f t="shared" si="16"/>
        <v>100</v>
      </c>
    </row>
    <row r="28" spans="1:54" ht="12">
      <c r="A28" s="10">
        <v>2003</v>
      </c>
      <c r="B28" s="12">
        <v>17689169.33</v>
      </c>
      <c r="C28" s="12">
        <v>58737.31</v>
      </c>
      <c r="D28" s="12">
        <v>608.2</v>
      </c>
      <c r="E28" s="13">
        <f t="shared" si="22"/>
        <v>59345.509999999995</v>
      </c>
      <c r="F28" s="13">
        <f t="shared" si="21"/>
        <v>17748514.84</v>
      </c>
      <c r="G28" s="13"/>
      <c r="H28" s="12">
        <v>2050420</v>
      </c>
      <c r="I28" s="12">
        <v>3674669</v>
      </c>
      <c r="J28" s="12">
        <v>394054</v>
      </c>
      <c r="K28" s="13">
        <f t="shared" si="0"/>
        <v>6119143</v>
      </c>
      <c r="L28" s="12">
        <v>373732</v>
      </c>
      <c r="M28" s="12">
        <v>1172340</v>
      </c>
      <c r="N28" s="12">
        <v>4653</v>
      </c>
      <c r="O28" s="12">
        <v>57132</v>
      </c>
      <c r="P28" s="12">
        <v>185718</v>
      </c>
      <c r="Q28" s="13">
        <f t="shared" si="1"/>
        <v>1419843</v>
      </c>
      <c r="R28" s="13"/>
      <c r="S28" s="12">
        <v>16760729</v>
      </c>
      <c r="T28" s="14">
        <v>3.57</v>
      </c>
      <c r="U28" s="14">
        <v>3.02</v>
      </c>
      <c r="V28" s="12">
        <v>37674</v>
      </c>
      <c r="W28" s="12">
        <v>0</v>
      </c>
      <c r="X28" s="12">
        <v>4490</v>
      </c>
      <c r="Y28" s="13">
        <f t="shared" si="23"/>
        <v>16802893</v>
      </c>
      <c r="Z28" s="13"/>
      <c r="AA28" s="12">
        <v>144</v>
      </c>
      <c r="AB28" s="12">
        <v>27</v>
      </c>
      <c r="AC28" s="12">
        <v>364</v>
      </c>
      <c r="AD28" s="12">
        <v>6</v>
      </c>
      <c r="AE28" s="13">
        <f t="shared" si="2"/>
        <v>541</v>
      </c>
      <c r="AG28" s="10">
        <v>2003</v>
      </c>
      <c r="AH28" s="16">
        <f t="shared" si="17"/>
        <v>99.66563112161782</v>
      </c>
      <c r="AI28" s="16">
        <f t="shared" si="18"/>
        <v>0.33094211278806923</v>
      </c>
      <c r="AJ28" s="16">
        <f t="shared" si="19"/>
        <v>0.0034267655940951962</v>
      </c>
      <c r="AK28" s="16">
        <f t="shared" si="20"/>
        <v>100</v>
      </c>
      <c r="AL28" s="16"/>
      <c r="AM28" s="16">
        <f t="shared" si="3"/>
        <v>33.50828702646759</v>
      </c>
      <c r="AN28" s="16">
        <f t="shared" si="4"/>
        <v>60.05202035644534</v>
      </c>
      <c r="AO28" s="16">
        <f t="shared" si="5"/>
        <v>6.439692617087066</v>
      </c>
      <c r="AP28" s="16">
        <f t="shared" si="6"/>
        <v>100</v>
      </c>
      <c r="AQ28" s="16"/>
      <c r="AR28" s="16">
        <f t="shared" si="7"/>
        <v>82.56828395815593</v>
      </c>
      <c r="AS28" s="16">
        <f t="shared" si="8"/>
        <v>0.3277122893164949</v>
      </c>
      <c r="AT28" s="16">
        <f t="shared" si="9"/>
        <v>4.023825169402532</v>
      </c>
      <c r="AU28" s="16">
        <f t="shared" si="10"/>
        <v>13.080178583125036</v>
      </c>
      <c r="AV28" s="16">
        <f t="shared" si="11"/>
        <v>100</v>
      </c>
      <c r="AW28" s="16"/>
      <c r="AX28" s="16">
        <f t="shared" si="12"/>
        <v>26.617375231053604</v>
      </c>
      <c r="AY28" s="16">
        <f t="shared" si="13"/>
        <v>4.990757855822551</v>
      </c>
      <c r="AZ28" s="16">
        <f t="shared" si="14"/>
        <v>67.28280961182995</v>
      </c>
      <c r="BA28" s="16">
        <f t="shared" si="15"/>
        <v>1.1090573012939002</v>
      </c>
      <c r="BB28" s="16">
        <f t="shared" si="16"/>
        <v>100</v>
      </c>
    </row>
    <row r="29" spans="1:54" ht="12">
      <c r="A29" s="10">
        <v>2004</v>
      </c>
      <c r="B29" s="12">
        <v>17813941.63</v>
      </c>
      <c r="C29" s="12">
        <v>49082.31</v>
      </c>
      <c r="D29" s="12">
        <v>608.2</v>
      </c>
      <c r="E29" s="13">
        <f t="shared" si="22"/>
        <v>49690.509999999995</v>
      </c>
      <c r="F29" s="13">
        <f t="shared" si="21"/>
        <v>17863632.14</v>
      </c>
      <c r="G29" s="13"/>
      <c r="H29" s="12">
        <v>1836783</v>
      </c>
      <c r="I29" s="12">
        <v>3721037</v>
      </c>
      <c r="J29" s="12">
        <v>394303</v>
      </c>
      <c r="K29" s="13">
        <f t="shared" si="0"/>
        <v>5952123</v>
      </c>
      <c r="L29" s="12">
        <v>385685</v>
      </c>
      <c r="M29" s="12">
        <v>1270963</v>
      </c>
      <c r="N29" s="12">
        <v>3152</v>
      </c>
      <c r="O29" s="12">
        <v>64461</v>
      </c>
      <c r="P29" s="12">
        <v>194192</v>
      </c>
      <c r="Q29" s="13">
        <f t="shared" si="1"/>
        <v>1532768</v>
      </c>
      <c r="R29" s="13"/>
      <c r="S29" s="12">
        <v>16884258</v>
      </c>
      <c r="T29" s="14">
        <v>3.59</v>
      </c>
      <c r="U29" s="14">
        <v>3.11</v>
      </c>
      <c r="V29" s="12">
        <v>28019</v>
      </c>
      <c r="W29" s="12">
        <v>0</v>
      </c>
      <c r="X29" s="12">
        <v>5733</v>
      </c>
      <c r="Y29" s="13">
        <f t="shared" si="23"/>
        <v>16918010</v>
      </c>
      <c r="Z29" s="13"/>
      <c r="AA29" s="12">
        <v>140</v>
      </c>
      <c r="AB29" s="12">
        <v>26</v>
      </c>
      <c r="AC29" s="12">
        <v>349</v>
      </c>
      <c r="AD29" s="12">
        <v>5</v>
      </c>
      <c r="AE29" s="13">
        <f t="shared" si="2"/>
        <v>520</v>
      </c>
      <c r="AG29" s="10">
        <v>2004</v>
      </c>
      <c r="AH29" s="16">
        <f t="shared" si="17"/>
        <v>99.72183422939652</v>
      </c>
      <c r="AI29" s="16">
        <f t="shared" si="18"/>
        <v>0.27476108786463177</v>
      </c>
      <c r="AJ29" s="16">
        <f t="shared" si="19"/>
        <v>0.003404682738837456</v>
      </c>
      <c r="AK29" s="16">
        <f t="shared" si="20"/>
        <v>100</v>
      </c>
      <c r="AL29" s="16"/>
      <c r="AM29" s="16">
        <f t="shared" si="3"/>
        <v>30.859291718265904</v>
      </c>
      <c r="AN29" s="16">
        <f t="shared" si="4"/>
        <v>62.516130799044305</v>
      </c>
      <c r="AO29" s="16">
        <f t="shared" si="5"/>
        <v>6.62457748268979</v>
      </c>
      <c r="AP29" s="16">
        <f t="shared" si="6"/>
        <v>100</v>
      </c>
      <c r="AQ29" s="16"/>
      <c r="AR29" s="16">
        <f t="shared" si="7"/>
        <v>82.91946334996555</v>
      </c>
      <c r="AS29" s="16">
        <f t="shared" si="8"/>
        <v>0.20564103634731415</v>
      </c>
      <c r="AT29" s="16">
        <f t="shared" si="9"/>
        <v>4.205528821060983</v>
      </c>
      <c r="AU29" s="16">
        <f t="shared" si="10"/>
        <v>12.669366792626152</v>
      </c>
      <c r="AV29" s="16">
        <f t="shared" si="11"/>
        <v>100</v>
      </c>
      <c r="AW29" s="16"/>
      <c r="AX29" s="16">
        <f t="shared" si="12"/>
        <v>26.923076923076923</v>
      </c>
      <c r="AY29" s="16">
        <f t="shared" si="13"/>
        <v>5</v>
      </c>
      <c r="AZ29" s="16">
        <f t="shared" si="14"/>
        <v>67.11538461538461</v>
      </c>
      <c r="BA29" s="16">
        <f t="shared" si="15"/>
        <v>0.9615384615384616</v>
      </c>
      <c r="BB29" s="16">
        <f t="shared" si="16"/>
        <v>100</v>
      </c>
    </row>
    <row r="30" spans="1:54" ht="12">
      <c r="A30" s="10">
        <v>2005</v>
      </c>
      <c r="B30" s="12">
        <v>18343960.560673486</v>
      </c>
      <c r="C30" s="12">
        <v>28057.27462686567</v>
      </c>
      <c r="D30" s="12">
        <v>656.7897435897437</v>
      </c>
      <c r="E30" s="13">
        <f t="shared" si="22"/>
        <v>28714.064370455413</v>
      </c>
      <c r="F30" s="13">
        <f t="shared" si="21"/>
        <v>18372674.625043944</v>
      </c>
      <c r="G30" s="13"/>
      <c r="H30" s="12">
        <v>1862550</v>
      </c>
      <c r="I30" s="12">
        <v>3802349</v>
      </c>
      <c r="J30" s="12">
        <v>418049</v>
      </c>
      <c r="K30" s="13">
        <f t="shared" si="0"/>
        <v>6082948</v>
      </c>
      <c r="L30" s="12">
        <v>363011</v>
      </c>
      <c r="M30" s="12">
        <v>1252245</v>
      </c>
      <c r="N30" s="12">
        <v>1782</v>
      </c>
      <c r="O30" s="12">
        <v>68609</v>
      </c>
      <c r="P30" s="12">
        <v>208612</v>
      </c>
      <c r="Q30" s="13">
        <f t="shared" si="1"/>
        <v>1531248</v>
      </c>
      <c r="R30" s="13"/>
      <c r="S30" s="12">
        <v>17016139</v>
      </c>
      <c r="T30" s="14">
        <v>3.59</v>
      </c>
      <c r="U30" s="14">
        <v>3.12</v>
      </c>
      <c r="V30" s="12">
        <v>16917</v>
      </c>
      <c r="W30" s="12">
        <v>0</v>
      </c>
      <c r="X30" s="12">
        <v>8112</v>
      </c>
      <c r="Y30" s="13">
        <f t="shared" si="23"/>
        <v>17041168</v>
      </c>
      <c r="Z30" s="13"/>
      <c r="AA30" s="12">
        <v>147</v>
      </c>
      <c r="AB30" s="12">
        <v>26</v>
      </c>
      <c r="AC30" s="12">
        <v>330</v>
      </c>
      <c r="AD30" s="12">
        <v>4</v>
      </c>
      <c r="AE30" s="13">
        <f t="shared" si="2"/>
        <v>507</v>
      </c>
      <c r="AG30" s="10">
        <v>2005</v>
      </c>
      <c r="AH30" s="16">
        <f t="shared" si="17"/>
        <v>99.84371320476488</v>
      </c>
      <c r="AI30" s="16">
        <f t="shared" si="18"/>
        <v>0.15271197688669982</v>
      </c>
      <c r="AJ30" s="16">
        <f t="shared" si="19"/>
        <v>0.0035748183484100257</v>
      </c>
      <c r="AK30" s="16">
        <f t="shared" si="20"/>
        <v>100</v>
      </c>
      <c r="AL30" s="16"/>
      <c r="AM30" s="16">
        <f t="shared" si="3"/>
        <v>30.619199769585403</v>
      </c>
      <c r="AN30" s="16">
        <f t="shared" si="4"/>
        <v>62.50832655482177</v>
      </c>
      <c r="AO30" s="16">
        <f t="shared" si="5"/>
        <v>6.872473675592821</v>
      </c>
      <c r="AP30" s="16">
        <f t="shared" si="6"/>
        <v>100</v>
      </c>
      <c r="AQ30" s="16"/>
      <c r="AR30" s="16">
        <f t="shared" si="7"/>
        <v>81.77937211999624</v>
      </c>
      <c r="AS30" s="16">
        <f t="shared" si="8"/>
        <v>0.11637566220494655</v>
      </c>
      <c r="AT30" s="16">
        <f t="shared" si="9"/>
        <v>4.480593607305936</v>
      </c>
      <c r="AU30" s="16">
        <f t="shared" si="10"/>
        <v>13.623658610492878</v>
      </c>
      <c r="AV30" s="16">
        <f t="shared" si="11"/>
        <v>100</v>
      </c>
      <c r="AW30" s="16"/>
      <c r="AX30" s="16">
        <f t="shared" si="12"/>
        <v>28.994082840236686</v>
      </c>
      <c r="AY30" s="16">
        <f t="shared" si="13"/>
        <v>5.128205128205129</v>
      </c>
      <c r="AZ30" s="16">
        <f t="shared" si="14"/>
        <v>65.08875739644971</v>
      </c>
      <c r="BA30" s="16">
        <f t="shared" si="15"/>
        <v>0.7889546351084813</v>
      </c>
      <c r="BB30" s="16">
        <f t="shared" si="16"/>
        <v>100</v>
      </c>
    </row>
    <row r="31" spans="1:54" ht="12">
      <c r="A31" s="10">
        <v>2006</v>
      </c>
      <c r="B31" s="12">
        <v>21796587</v>
      </c>
      <c r="C31" s="12">
        <v>27561.27462686567</v>
      </c>
      <c r="D31" s="12">
        <v>1056.7897435897437</v>
      </c>
      <c r="E31" s="13">
        <f t="shared" si="22"/>
        <v>28618.064370455413</v>
      </c>
      <c r="F31" s="13">
        <f t="shared" si="21"/>
        <v>21825205.064370457</v>
      </c>
      <c r="G31" s="13"/>
      <c r="H31" s="12">
        <v>2309613</v>
      </c>
      <c r="I31" s="12">
        <v>3118196</v>
      </c>
      <c r="J31" s="12">
        <v>567521</v>
      </c>
      <c r="K31" s="13">
        <f t="shared" si="0"/>
        <v>5995330</v>
      </c>
      <c r="L31" s="12">
        <v>389031</v>
      </c>
      <c r="M31" s="12">
        <v>1299100</v>
      </c>
      <c r="N31" s="12">
        <v>2844</v>
      </c>
      <c r="O31" s="12">
        <v>67140</v>
      </c>
      <c r="P31" s="12">
        <v>218712</v>
      </c>
      <c r="Q31" s="13">
        <f t="shared" si="1"/>
        <v>1587796</v>
      </c>
      <c r="R31" s="13"/>
      <c r="S31" s="12">
        <v>20438799</v>
      </c>
      <c r="T31" s="14">
        <v>3.63</v>
      </c>
      <c r="U31" s="14">
        <v>3.04</v>
      </c>
      <c r="V31" s="12">
        <v>16421</v>
      </c>
      <c r="W31" s="12">
        <v>400</v>
      </c>
      <c r="X31" s="12">
        <v>38078</v>
      </c>
      <c r="Y31" s="13">
        <f t="shared" si="23"/>
        <v>20493698</v>
      </c>
      <c r="Z31" s="13"/>
      <c r="AA31" s="12">
        <v>158</v>
      </c>
      <c r="AB31" s="12">
        <v>23</v>
      </c>
      <c r="AC31" s="12">
        <v>314</v>
      </c>
      <c r="AD31" s="12">
        <v>5</v>
      </c>
      <c r="AE31" s="13">
        <f t="shared" si="2"/>
        <v>500</v>
      </c>
      <c r="AG31" s="10">
        <v>2006</v>
      </c>
      <c r="AH31" s="16">
        <f t="shared" si="17"/>
        <v>99.86887608026568</v>
      </c>
      <c r="AI31" s="16">
        <f t="shared" si="18"/>
        <v>0.126281858729746</v>
      </c>
      <c r="AJ31" s="16">
        <f t="shared" si="19"/>
        <v>0.004842061004571948</v>
      </c>
      <c r="AK31" s="16">
        <f t="shared" si="20"/>
        <v>100</v>
      </c>
      <c r="AL31" s="16"/>
      <c r="AM31" s="16">
        <f t="shared" si="3"/>
        <v>38.52353415074733</v>
      </c>
      <c r="AN31" s="16">
        <f t="shared" si="4"/>
        <v>52.010414772831524</v>
      </c>
      <c r="AO31" s="16">
        <f t="shared" si="5"/>
        <v>9.466051076421147</v>
      </c>
      <c r="AP31" s="16">
        <f t="shared" si="6"/>
        <v>100</v>
      </c>
      <c r="AQ31" s="16"/>
      <c r="AR31" s="16">
        <f t="shared" si="7"/>
        <v>81.8178153868633</v>
      </c>
      <c r="AS31" s="16">
        <f t="shared" si="8"/>
        <v>0.17911620888325705</v>
      </c>
      <c r="AT31" s="16">
        <f t="shared" si="9"/>
        <v>4.2285029059148656</v>
      </c>
      <c r="AU31" s="16">
        <f t="shared" si="10"/>
        <v>13.774565498338578</v>
      </c>
      <c r="AV31" s="16">
        <f t="shared" si="11"/>
        <v>100</v>
      </c>
      <c r="AW31" s="16"/>
      <c r="AX31" s="16">
        <f t="shared" si="12"/>
        <v>31.6</v>
      </c>
      <c r="AY31" s="16">
        <f t="shared" si="13"/>
        <v>4.6</v>
      </c>
      <c r="AZ31" s="16">
        <f t="shared" si="14"/>
        <v>62.8</v>
      </c>
      <c r="BA31" s="16">
        <f t="shared" si="15"/>
        <v>1</v>
      </c>
      <c r="BB31" s="16">
        <f t="shared" si="16"/>
        <v>100</v>
      </c>
    </row>
    <row r="32" spans="1:54" ht="12">
      <c r="A32" s="10">
        <v>2007</v>
      </c>
      <c r="B32" s="12">
        <v>22439134</v>
      </c>
      <c r="C32" s="12">
        <v>32676</v>
      </c>
      <c r="D32" s="12">
        <v>906</v>
      </c>
      <c r="E32" s="13">
        <f t="shared" si="22"/>
        <v>33582</v>
      </c>
      <c r="F32" s="13">
        <f t="shared" si="21"/>
        <v>22472716</v>
      </c>
      <c r="G32" s="13"/>
      <c r="H32" s="12">
        <v>1909112</v>
      </c>
      <c r="I32" s="12">
        <v>3430422</v>
      </c>
      <c r="J32" s="12">
        <v>581779</v>
      </c>
      <c r="K32" s="13">
        <f t="shared" si="0"/>
        <v>5921313</v>
      </c>
      <c r="L32" s="12">
        <v>372254</v>
      </c>
      <c r="M32" s="12">
        <v>1230341</v>
      </c>
      <c r="N32" s="12">
        <v>2378</v>
      </c>
      <c r="O32" s="12">
        <v>65354</v>
      </c>
      <c r="P32" s="12">
        <v>224071</v>
      </c>
      <c r="Q32" s="13">
        <f t="shared" si="1"/>
        <v>1522144</v>
      </c>
      <c r="R32" s="13"/>
      <c r="S32" s="12">
        <v>21103256</v>
      </c>
      <c r="T32" s="14">
        <v>3.61</v>
      </c>
      <c r="U32" s="14">
        <v>3.1</v>
      </c>
      <c r="V32" s="12">
        <v>21536</v>
      </c>
      <c r="W32" s="12">
        <v>249</v>
      </c>
      <c r="X32" s="12">
        <v>38654</v>
      </c>
      <c r="Y32" s="13">
        <f t="shared" si="23"/>
        <v>21163695</v>
      </c>
      <c r="Z32" s="13"/>
      <c r="AA32" s="12">
        <v>148</v>
      </c>
      <c r="AB32" s="12">
        <v>21</v>
      </c>
      <c r="AC32" s="12">
        <v>282</v>
      </c>
      <c r="AD32" s="12">
        <v>5</v>
      </c>
      <c r="AE32" s="13">
        <f t="shared" si="2"/>
        <v>456</v>
      </c>
      <c r="AG32" s="10">
        <v>2007</v>
      </c>
      <c r="AH32" s="16">
        <f t="shared" si="17"/>
        <v>99.85056545902151</v>
      </c>
      <c r="AI32" s="16">
        <f t="shared" si="18"/>
        <v>0.14540298555813191</v>
      </c>
      <c r="AJ32" s="16">
        <f t="shared" si="19"/>
        <v>0.0040315554203595155</v>
      </c>
      <c r="AK32" s="16">
        <f t="shared" si="20"/>
        <v>100</v>
      </c>
      <c r="AL32" s="16"/>
      <c r="AM32" s="16">
        <f t="shared" si="3"/>
        <v>32.24136268425601</v>
      </c>
      <c r="AN32" s="16">
        <f t="shared" si="4"/>
        <v>57.93346847227971</v>
      </c>
      <c r="AO32" s="16">
        <f t="shared" si="5"/>
        <v>9.82516884346428</v>
      </c>
      <c r="AP32" s="16">
        <f t="shared" si="6"/>
        <v>100</v>
      </c>
      <c r="AQ32" s="16"/>
      <c r="AR32" s="16">
        <f t="shared" si="7"/>
        <v>80.8294747408918</v>
      </c>
      <c r="AS32" s="16">
        <f t="shared" si="8"/>
        <v>0.15622700611768664</v>
      </c>
      <c r="AT32" s="16">
        <f t="shared" si="9"/>
        <v>4.2935490991653875</v>
      </c>
      <c r="AU32" s="16">
        <f t="shared" si="10"/>
        <v>14.72074915382513</v>
      </c>
      <c r="AV32" s="16">
        <f t="shared" si="11"/>
        <v>100</v>
      </c>
      <c r="AW32" s="16"/>
      <c r="AX32" s="16">
        <f t="shared" si="12"/>
        <v>32.45614035087719</v>
      </c>
      <c r="AY32" s="16">
        <f t="shared" si="13"/>
        <v>4.605263157894737</v>
      </c>
      <c r="AZ32" s="16">
        <f t="shared" si="14"/>
        <v>61.8421052631579</v>
      </c>
      <c r="BA32" s="16">
        <f t="shared" si="15"/>
        <v>1.0964912280701755</v>
      </c>
      <c r="BB32" s="16">
        <f t="shared" si="16"/>
        <v>100</v>
      </c>
    </row>
    <row r="33" spans="1:54" ht="12">
      <c r="A33" s="10">
        <v>2008</v>
      </c>
      <c r="B33" s="12">
        <v>22305387</v>
      </c>
      <c r="C33" s="12">
        <v>38503</v>
      </c>
      <c r="D33" s="12">
        <v>657</v>
      </c>
      <c r="E33" s="13">
        <f t="shared" si="22"/>
        <v>39160</v>
      </c>
      <c r="F33" s="13">
        <f t="shared" si="21"/>
        <v>22344547</v>
      </c>
      <c r="G33" s="13"/>
      <c r="H33" s="12">
        <v>1682459</v>
      </c>
      <c r="I33" s="12">
        <v>3401140</v>
      </c>
      <c r="J33" s="12">
        <v>675916</v>
      </c>
      <c r="K33" s="13">
        <f t="shared" si="0"/>
        <v>5759515</v>
      </c>
      <c r="L33" s="12">
        <v>363692</v>
      </c>
      <c r="M33" s="12">
        <v>1167711</v>
      </c>
      <c r="N33" s="12">
        <v>5150</v>
      </c>
      <c r="O33" s="12">
        <v>68054</v>
      </c>
      <c r="P33" s="12">
        <v>198906</v>
      </c>
      <c r="Q33" s="13">
        <f t="shared" si="1"/>
        <v>1439821</v>
      </c>
      <c r="R33" s="13"/>
      <c r="S33" s="12">
        <v>20983854</v>
      </c>
      <c r="T33" s="14">
        <v>3.64</v>
      </c>
      <c r="U33" s="14">
        <v>3.16</v>
      </c>
      <c r="V33" s="12">
        <v>27363</v>
      </c>
      <c r="W33" s="12">
        <v>0</v>
      </c>
      <c r="X33" s="12">
        <v>1823</v>
      </c>
      <c r="Y33" s="13">
        <f t="shared" si="23"/>
        <v>21013040</v>
      </c>
      <c r="Z33" s="13"/>
      <c r="AA33" s="12">
        <v>134</v>
      </c>
      <c r="AB33" s="12">
        <v>21</v>
      </c>
      <c r="AC33" s="12">
        <v>272</v>
      </c>
      <c r="AD33" s="12">
        <v>4</v>
      </c>
      <c r="AE33" s="13">
        <f t="shared" si="2"/>
        <v>431</v>
      </c>
      <c r="AG33" s="10">
        <v>2008</v>
      </c>
      <c r="AH33" s="16">
        <f t="shared" si="17"/>
        <v>99.82474471288229</v>
      </c>
      <c r="AI33" s="16">
        <f t="shared" si="18"/>
        <v>0.17231497241810273</v>
      </c>
      <c r="AJ33" s="16">
        <f t="shared" si="19"/>
        <v>0.0029403146995998623</v>
      </c>
      <c r="AK33" s="16">
        <f t="shared" si="20"/>
        <v>100</v>
      </c>
      <c r="AL33" s="16"/>
      <c r="AM33" s="16">
        <f t="shared" si="3"/>
        <v>29.211817314478736</v>
      </c>
      <c r="AN33" s="16">
        <f t="shared" si="4"/>
        <v>59.05254175047725</v>
      </c>
      <c r="AO33" s="16">
        <f t="shared" si="5"/>
        <v>11.73564093504401</v>
      </c>
      <c r="AP33" s="16">
        <f t="shared" si="6"/>
        <v>100</v>
      </c>
      <c r="AQ33" s="16"/>
      <c r="AR33" s="16">
        <f t="shared" si="7"/>
        <v>81.10112298681572</v>
      </c>
      <c r="AS33" s="16">
        <f t="shared" si="8"/>
        <v>0.3576833509165375</v>
      </c>
      <c r="AT33" s="16">
        <f t="shared" si="9"/>
        <v>4.726559759859038</v>
      </c>
      <c r="AU33" s="16">
        <f t="shared" si="10"/>
        <v>13.814633902408703</v>
      </c>
      <c r="AV33" s="16">
        <f t="shared" si="11"/>
        <v>100</v>
      </c>
      <c r="AW33" s="16"/>
      <c r="AX33" s="16">
        <f t="shared" si="12"/>
        <v>31.09048723897912</v>
      </c>
      <c r="AY33" s="16">
        <f t="shared" si="13"/>
        <v>4.872389791183295</v>
      </c>
      <c r="AZ33" s="16">
        <f t="shared" si="14"/>
        <v>63.109048723897914</v>
      </c>
      <c r="BA33" s="16">
        <f t="shared" si="15"/>
        <v>0.9280742459396751</v>
      </c>
      <c r="BB33" s="16">
        <f t="shared" si="16"/>
        <v>100</v>
      </c>
    </row>
    <row r="34" spans="1:54" ht="12">
      <c r="A34" s="10">
        <v>2009</v>
      </c>
      <c r="B34" s="12">
        <v>22559870</v>
      </c>
      <c r="C34" s="24" t="s">
        <v>70</v>
      </c>
      <c r="D34" s="24" t="s">
        <v>70</v>
      </c>
      <c r="E34" s="13">
        <f t="shared" si="22"/>
        <v>0</v>
      </c>
      <c r="F34" s="13">
        <f t="shared" si="21"/>
        <v>22559870</v>
      </c>
      <c r="G34" s="13"/>
      <c r="H34" s="12">
        <v>1764868</v>
      </c>
      <c r="I34" s="12">
        <v>3441396</v>
      </c>
      <c r="J34" s="12">
        <v>670256</v>
      </c>
      <c r="K34" s="13">
        <f t="shared" si="0"/>
        <v>5876520</v>
      </c>
      <c r="L34" s="12">
        <v>394491</v>
      </c>
      <c r="M34" s="12">
        <v>1207803</v>
      </c>
      <c r="N34" s="12">
        <v>9982</v>
      </c>
      <c r="O34" s="12">
        <v>35463</v>
      </c>
      <c r="P34" s="12">
        <v>247775</v>
      </c>
      <c r="Q34" s="13">
        <f t="shared" si="1"/>
        <v>1501023</v>
      </c>
      <c r="R34" s="13"/>
      <c r="S34" s="12">
        <v>21230071</v>
      </c>
      <c r="T34" s="14">
        <v>3.46</v>
      </c>
      <c r="U34" s="14">
        <v>3.2</v>
      </c>
      <c r="V34" s="12">
        <v>17882</v>
      </c>
      <c r="W34" s="12">
        <v>0</v>
      </c>
      <c r="X34" s="12">
        <v>1458</v>
      </c>
      <c r="Y34" s="13">
        <f t="shared" si="23"/>
        <v>21249411</v>
      </c>
      <c r="Z34" s="13"/>
      <c r="AA34" s="12">
        <v>146</v>
      </c>
      <c r="AB34" s="12">
        <v>22</v>
      </c>
      <c r="AC34" s="12">
        <v>234</v>
      </c>
      <c r="AD34" s="12">
        <v>9</v>
      </c>
      <c r="AE34" s="13">
        <f t="shared" si="2"/>
        <v>411</v>
      </c>
      <c r="AG34" s="10">
        <v>2009</v>
      </c>
      <c r="AH34" s="16">
        <f t="shared" si="17"/>
        <v>100</v>
      </c>
      <c r="AI34" s="16">
        <f t="shared" si="18"/>
        <v>0</v>
      </c>
      <c r="AJ34" s="16">
        <f t="shared" si="19"/>
        <v>0</v>
      </c>
      <c r="AK34" s="16">
        <f t="shared" si="20"/>
        <v>100</v>
      </c>
      <c r="AL34" s="16"/>
      <c r="AM34" s="16">
        <f t="shared" si="3"/>
        <v>30.03253626295835</v>
      </c>
      <c r="AN34" s="16">
        <f t="shared" si="4"/>
        <v>58.561801882746934</v>
      </c>
      <c r="AO34" s="16">
        <f t="shared" si="5"/>
        <v>11.405661854294719</v>
      </c>
      <c r="AP34" s="16">
        <f t="shared" si="6"/>
        <v>100</v>
      </c>
      <c r="AQ34" s="16"/>
      <c r="AR34" s="16">
        <f t="shared" si="7"/>
        <v>80.46532264995274</v>
      </c>
      <c r="AS34" s="16">
        <f t="shared" si="8"/>
        <v>0.665013127713566</v>
      </c>
      <c r="AT34" s="16">
        <f t="shared" si="9"/>
        <v>2.362588714496713</v>
      </c>
      <c r="AU34" s="16">
        <f t="shared" si="10"/>
        <v>16.507075507836987</v>
      </c>
      <c r="AV34" s="16">
        <f t="shared" si="11"/>
        <v>100</v>
      </c>
      <c r="AW34" s="16"/>
      <c r="AX34" s="16">
        <f t="shared" si="12"/>
        <v>35.523114355231144</v>
      </c>
      <c r="AY34" s="16">
        <f t="shared" si="13"/>
        <v>5.35279805352798</v>
      </c>
      <c r="AZ34" s="16">
        <f t="shared" si="14"/>
        <v>56.934306569343065</v>
      </c>
      <c r="BA34" s="16">
        <f t="shared" si="15"/>
        <v>2.18978102189781</v>
      </c>
      <c r="BB34" s="16">
        <f t="shared" si="16"/>
        <v>100</v>
      </c>
    </row>
    <row r="35" spans="1:54" ht="12">
      <c r="A35" s="10">
        <v>2010</v>
      </c>
      <c r="B35" s="12">
        <v>23155164</v>
      </c>
      <c r="C35" s="24" t="s">
        <v>70</v>
      </c>
      <c r="D35" s="24" t="s">
        <v>70</v>
      </c>
      <c r="E35" s="13">
        <f t="shared" si="22"/>
        <v>0</v>
      </c>
      <c r="F35" s="13">
        <f t="shared" si="21"/>
        <v>23155164</v>
      </c>
      <c r="G35" s="13"/>
      <c r="H35" s="12">
        <v>2085425</v>
      </c>
      <c r="I35" s="12">
        <v>3251833</v>
      </c>
      <c r="J35" s="12">
        <v>661101</v>
      </c>
      <c r="K35" s="13">
        <f t="shared" si="0"/>
        <v>5998359</v>
      </c>
      <c r="L35" s="12">
        <v>346788</v>
      </c>
      <c r="M35" s="12">
        <v>1181848</v>
      </c>
      <c r="N35" s="12">
        <v>3271</v>
      </c>
      <c r="O35" s="12">
        <v>56953</v>
      </c>
      <c r="P35" s="12">
        <v>213485</v>
      </c>
      <c r="Q35" s="13">
        <f t="shared" si="1"/>
        <v>1455557</v>
      </c>
      <c r="R35" s="13"/>
      <c r="S35" s="12">
        <v>21752820</v>
      </c>
      <c r="T35" s="14">
        <v>3.45</v>
      </c>
      <c r="U35" s="14">
        <v>3.24</v>
      </c>
      <c r="V35" s="12">
        <v>12046</v>
      </c>
      <c r="W35" s="12">
        <v>0</v>
      </c>
      <c r="X35" s="12">
        <v>0</v>
      </c>
      <c r="Y35" s="13">
        <f t="shared" si="23"/>
        <v>21764866</v>
      </c>
      <c r="Z35" s="13"/>
      <c r="AA35" s="12">
        <v>136</v>
      </c>
      <c r="AB35" s="12">
        <v>19</v>
      </c>
      <c r="AC35" s="12">
        <v>230</v>
      </c>
      <c r="AD35" s="12">
        <v>8</v>
      </c>
      <c r="AE35" s="13">
        <f t="shared" si="2"/>
        <v>393</v>
      </c>
      <c r="AG35" s="10">
        <v>2010</v>
      </c>
      <c r="AH35" s="16">
        <f t="shared" si="17"/>
        <v>100</v>
      </c>
      <c r="AI35" s="16">
        <f t="shared" si="18"/>
        <v>0</v>
      </c>
      <c r="AJ35" s="16">
        <f t="shared" si="19"/>
        <v>0</v>
      </c>
      <c r="AK35" s="16">
        <f t="shared" si="20"/>
        <v>100</v>
      </c>
      <c r="AL35" s="16"/>
      <c r="AM35" s="16">
        <f t="shared" si="3"/>
        <v>34.76659199624431</v>
      </c>
      <c r="AN35" s="16">
        <f t="shared" si="4"/>
        <v>54.21204366060784</v>
      </c>
      <c r="AO35" s="16">
        <f t="shared" si="5"/>
        <v>11.021364343147852</v>
      </c>
      <c r="AP35" s="16">
        <f t="shared" si="6"/>
        <v>100</v>
      </c>
      <c r="AQ35" s="16"/>
      <c r="AR35" s="16">
        <f t="shared" si="7"/>
        <v>81.19558354636747</v>
      </c>
      <c r="AS35" s="16">
        <f t="shared" si="8"/>
        <v>0.22472496783018459</v>
      </c>
      <c r="AT35" s="16">
        <f t="shared" si="9"/>
        <v>3.912797643788598</v>
      </c>
      <c r="AU35" s="16">
        <f t="shared" si="10"/>
        <v>14.666893842013744</v>
      </c>
      <c r="AV35" s="16">
        <f t="shared" si="11"/>
        <v>100</v>
      </c>
      <c r="AW35" s="16"/>
      <c r="AX35" s="16">
        <f t="shared" si="12"/>
        <v>34.60559796437659</v>
      </c>
      <c r="AY35" s="16">
        <f t="shared" si="13"/>
        <v>4.8346055979643765</v>
      </c>
      <c r="AZ35" s="16">
        <f t="shared" si="14"/>
        <v>58.524173027989825</v>
      </c>
      <c r="BA35" s="16">
        <f t="shared" si="15"/>
        <v>2.035623409669211</v>
      </c>
      <c r="BB35" s="16">
        <f t="shared" si="16"/>
        <v>100</v>
      </c>
    </row>
    <row r="36" spans="1:54" ht="12">
      <c r="A36" s="10">
        <v>2011</v>
      </c>
      <c r="B36" s="12">
        <v>24331495</v>
      </c>
      <c r="C36" s="24" t="s">
        <v>70</v>
      </c>
      <c r="D36" s="24" t="s">
        <v>70</v>
      </c>
      <c r="E36" s="13">
        <f t="shared" si="22"/>
        <v>0</v>
      </c>
      <c r="F36" s="13">
        <f aca="true" t="shared" si="24" ref="F36:F41">E36+B36</f>
        <v>24331495</v>
      </c>
      <c r="G36" s="13"/>
      <c r="H36" s="12">
        <v>2147417</v>
      </c>
      <c r="I36" s="12">
        <v>2937294</v>
      </c>
      <c r="J36" s="12">
        <v>563946</v>
      </c>
      <c r="K36" s="13">
        <f aca="true" t="shared" si="25" ref="K36:K41">SUM(H36:J36)</f>
        <v>5648657</v>
      </c>
      <c r="L36" s="12">
        <v>328447</v>
      </c>
      <c r="M36" s="12">
        <v>1224876</v>
      </c>
      <c r="N36" s="12">
        <v>1467</v>
      </c>
      <c r="O36" s="12">
        <v>60812</v>
      </c>
      <c r="P36" s="12">
        <v>225548</v>
      </c>
      <c r="Q36" s="13">
        <f aca="true" t="shared" si="26" ref="Q36:Q41">SUM(M36:P36)</f>
        <v>1512703</v>
      </c>
      <c r="R36" s="13"/>
      <c r="S36" s="12">
        <v>22976752</v>
      </c>
      <c r="T36" s="14">
        <v>3.61</v>
      </c>
      <c r="U36" s="14">
        <v>3.28</v>
      </c>
      <c r="V36" s="12">
        <v>10172</v>
      </c>
      <c r="W36" s="12">
        <v>925</v>
      </c>
      <c r="X36" s="12">
        <v>0</v>
      </c>
      <c r="Y36" s="13">
        <f aca="true" t="shared" si="27" ref="Y36:Y41">X36+W36+V36+S36</f>
        <v>22987849</v>
      </c>
      <c r="Z36" s="13"/>
      <c r="AA36" s="12">
        <v>102</v>
      </c>
      <c r="AB36" s="12">
        <v>23</v>
      </c>
      <c r="AC36" s="12">
        <v>250</v>
      </c>
      <c r="AD36" s="12">
        <v>7</v>
      </c>
      <c r="AE36" s="13">
        <f aca="true" t="shared" si="28" ref="AE36:AE41">SUM(AA36:AD36)</f>
        <v>382</v>
      </c>
      <c r="AG36" s="10">
        <v>2011</v>
      </c>
      <c r="AH36" s="16">
        <f aca="true" t="shared" si="29" ref="AH36:AJ40">B36*100/$F36</f>
        <v>100</v>
      </c>
      <c r="AI36" s="16">
        <f t="shared" si="29"/>
        <v>0</v>
      </c>
      <c r="AJ36" s="16">
        <f t="shared" si="29"/>
        <v>0</v>
      </c>
      <c r="AK36" s="16">
        <f aca="true" t="shared" si="30" ref="AK36:AK41">F36*100/$F36</f>
        <v>100</v>
      </c>
      <c r="AL36" s="16"/>
      <c r="AM36" s="16">
        <f aca="true" t="shared" si="31" ref="AM36:AP40">H36*100/$K36</f>
        <v>38.01641699965142</v>
      </c>
      <c r="AN36" s="16">
        <f t="shared" si="31"/>
        <v>51.99986474661145</v>
      </c>
      <c r="AO36" s="16">
        <f t="shared" si="31"/>
        <v>9.983718253737127</v>
      </c>
      <c r="AP36" s="16">
        <f t="shared" si="31"/>
        <v>100</v>
      </c>
      <c r="AQ36" s="16"/>
      <c r="AR36" s="16">
        <f aca="true" t="shared" si="32" ref="AR36:AV40">M36*100/$Q36</f>
        <v>80.97266945328991</v>
      </c>
      <c r="AS36" s="16">
        <f t="shared" si="32"/>
        <v>0.09697871955036778</v>
      </c>
      <c r="AT36" s="16">
        <f t="shared" si="32"/>
        <v>4.020088543488048</v>
      </c>
      <c r="AU36" s="16">
        <f t="shared" si="32"/>
        <v>14.910263283671679</v>
      </c>
      <c r="AV36" s="16">
        <f t="shared" si="32"/>
        <v>100</v>
      </c>
      <c r="AW36" s="16"/>
      <c r="AX36" s="16">
        <f aca="true" t="shared" si="33" ref="AX36:BB40">AA36*100/$AE36</f>
        <v>26.701570680628272</v>
      </c>
      <c r="AY36" s="16">
        <f t="shared" si="33"/>
        <v>6.020942408376963</v>
      </c>
      <c r="AZ36" s="16">
        <f t="shared" si="33"/>
        <v>65.44502617801047</v>
      </c>
      <c r="BA36" s="16">
        <f t="shared" si="33"/>
        <v>1.8324607329842932</v>
      </c>
      <c r="BB36" s="16">
        <f t="shared" si="33"/>
        <v>100</v>
      </c>
    </row>
    <row r="37" spans="1:54" ht="12">
      <c r="A37" s="10">
        <v>2012</v>
      </c>
      <c r="B37" s="24" t="s">
        <v>70</v>
      </c>
      <c r="C37" s="24" t="s">
        <v>70</v>
      </c>
      <c r="D37" s="24" t="s">
        <v>70</v>
      </c>
      <c r="E37" s="13">
        <f t="shared" si="22"/>
        <v>0</v>
      </c>
      <c r="F37" s="13">
        <f t="shared" si="24"/>
        <v>0</v>
      </c>
      <c r="G37" s="13"/>
      <c r="H37" s="12">
        <v>1962245</v>
      </c>
      <c r="I37" s="12">
        <v>3091697</v>
      </c>
      <c r="J37" s="12">
        <v>544080</v>
      </c>
      <c r="K37" s="13">
        <f t="shared" si="25"/>
        <v>5598022</v>
      </c>
      <c r="L37" s="12">
        <v>323071</v>
      </c>
      <c r="M37" s="12">
        <v>1343174</v>
      </c>
      <c r="N37" s="12">
        <v>1247</v>
      </c>
      <c r="O37" s="12">
        <v>79384</v>
      </c>
      <c r="P37" s="12">
        <v>227000</v>
      </c>
      <c r="Q37" s="13">
        <f t="shared" si="26"/>
        <v>1650805</v>
      </c>
      <c r="R37" s="13"/>
      <c r="S37" s="12">
        <v>23944350</v>
      </c>
      <c r="T37" s="14">
        <v>3.7</v>
      </c>
      <c r="U37" s="14">
        <v>3.27</v>
      </c>
      <c r="V37" s="12">
        <v>13511</v>
      </c>
      <c r="W37" s="12">
        <v>1270</v>
      </c>
      <c r="X37" s="12">
        <v>2814</v>
      </c>
      <c r="Y37" s="13">
        <f t="shared" si="27"/>
        <v>23961945</v>
      </c>
      <c r="Z37" s="13"/>
      <c r="AA37" s="12">
        <v>107</v>
      </c>
      <c r="AB37" s="12">
        <v>27</v>
      </c>
      <c r="AC37" s="12">
        <v>239</v>
      </c>
      <c r="AD37" s="12">
        <v>7</v>
      </c>
      <c r="AE37" s="13">
        <f t="shared" si="28"/>
        <v>380</v>
      </c>
      <c r="AG37" s="10">
        <v>2012</v>
      </c>
      <c r="AH37" s="16" t="e">
        <f t="shared" si="29"/>
        <v>#DIV/0!</v>
      </c>
      <c r="AI37" s="16" t="e">
        <f t="shared" si="29"/>
        <v>#DIV/0!</v>
      </c>
      <c r="AJ37" s="16" t="e">
        <f t="shared" si="29"/>
        <v>#DIV/0!</v>
      </c>
      <c r="AK37" s="16" t="e">
        <f t="shared" si="30"/>
        <v>#DIV/0!</v>
      </c>
      <c r="AL37" s="16"/>
      <c r="AM37" s="16">
        <f t="shared" si="31"/>
        <v>35.052470318980525</v>
      </c>
      <c r="AN37" s="16">
        <f t="shared" si="31"/>
        <v>55.22838245365953</v>
      </c>
      <c r="AO37" s="16">
        <f t="shared" si="31"/>
        <v>9.719147227359949</v>
      </c>
      <c r="AP37" s="16">
        <f t="shared" si="31"/>
        <v>100</v>
      </c>
      <c r="AQ37" s="16"/>
      <c r="AR37" s="16">
        <f t="shared" si="32"/>
        <v>81.36478869400081</v>
      </c>
      <c r="AS37" s="16">
        <f t="shared" si="32"/>
        <v>0.07553890374695982</v>
      </c>
      <c r="AT37" s="16">
        <f t="shared" si="32"/>
        <v>4.8088054010013295</v>
      </c>
      <c r="AU37" s="16">
        <f t="shared" si="32"/>
        <v>13.750867001250905</v>
      </c>
      <c r="AV37" s="16">
        <f t="shared" si="32"/>
        <v>100</v>
      </c>
      <c r="AW37" s="16"/>
      <c r="AX37" s="16">
        <f t="shared" si="33"/>
        <v>28.157894736842106</v>
      </c>
      <c r="AY37" s="16">
        <f t="shared" si="33"/>
        <v>7.105263157894737</v>
      </c>
      <c r="AZ37" s="16">
        <f t="shared" si="33"/>
        <v>62.89473684210526</v>
      </c>
      <c r="BA37" s="16">
        <f t="shared" si="33"/>
        <v>1.8421052631578947</v>
      </c>
      <c r="BB37" s="16">
        <f t="shared" si="33"/>
        <v>100</v>
      </c>
    </row>
    <row r="38" spans="1:54" ht="12">
      <c r="A38" s="10">
        <v>2013</v>
      </c>
      <c r="B38" s="24" t="s">
        <v>70</v>
      </c>
      <c r="C38" s="24" t="s">
        <v>70</v>
      </c>
      <c r="D38" s="24" t="s">
        <v>70</v>
      </c>
      <c r="E38" s="13">
        <f t="shared" si="22"/>
        <v>0</v>
      </c>
      <c r="F38" s="13">
        <f t="shared" si="24"/>
        <v>0</v>
      </c>
      <c r="G38" s="13"/>
      <c r="H38" s="12">
        <v>2098748</v>
      </c>
      <c r="I38" s="12">
        <v>2823957</v>
      </c>
      <c r="J38" s="12">
        <v>586068</v>
      </c>
      <c r="K38" s="13">
        <f t="shared" si="25"/>
        <v>5508773</v>
      </c>
      <c r="L38" s="12">
        <v>332479</v>
      </c>
      <c r="M38" s="12">
        <v>1171170</v>
      </c>
      <c r="N38" s="12">
        <v>1454</v>
      </c>
      <c r="O38" s="12">
        <v>61782</v>
      </c>
      <c r="P38" s="12">
        <v>252570</v>
      </c>
      <c r="Q38" s="13">
        <f t="shared" si="26"/>
        <v>1486976</v>
      </c>
      <c r="R38" s="13"/>
      <c r="S38" s="12">
        <v>24299083</v>
      </c>
      <c r="T38" s="14">
        <v>3.71</v>
      </c>
      <c r="U38" s="14">
        <v>3.47</v>
      </c>
      <c r="V38" s="12">
        <v>9894</v>
      </c>
      <c r="W38" s="12">
        <v>780</v>
      </c>
      <c r="X38" s="12">
        <v>2814</v>
      </c>
      <c r="Y38" s="13">
        <f t="shared" si="27"/>
        <v>24312571</v>
      </c>
      <c r="Z38" s="13"/>
      <c r="AA38" s="12">
        <v>123</v>
      </c>
      <c r="AB38" s="12">
        <v>31</v>
      </c>
      <c r="AC38" s="12">
        <v>205</v>
      </c>
      <c r="AD38" s="12">
        <v>10</v>
      </c>
      <c r="AE38" s="13">
        <f t="shared" si="28"/>
        <v>369</v>
      </c>
      <c r="AG38" s="10">
        <v>2013</v>
      </c>
      <c r="AH38" s="16" t="e">
        <f t="shared" si="29"/>
        <v>#DIV/0!</v>
      </c>
      <c r="AI38" s="16" t="e">
        <f t="shared" si="29"/>
        <v>#DIV/0!</v>
      </c>
      <c r="AJ38" s="16" t="e">
        <f t="shared" si="29"/>
        <v>#DIV/0!</v>
      </c>
      <c r="AK38" s="16" t="e">
        <f t="shared" si="30"/>
        <v>#DIV/0!</v>
      </c>
      <c r="AL38" s="16"/>
      <c r="AM38" s="16">
        <f t="shared" si="31"/>
        <v>38.098284318486165</v>
      </c>
      <c r="AN38" s="16">
        <f t="shared" si="31"/>
        <v>51.26290373555055</v>
      </c>
      <c r="AO38" s="16">
        <f t="shared" si="31"/>
        <v>10.638811945963285</v>
      </c>
      <c r="AP38" s="16">
        <f t="shared" si="31"/>
        <v>100</v>
      </c>
      <c r="AQ38" s="16"/>
      <c r="AR38" s="16">
        <f t="shared" si="32"/>
        <v>78.76186300249634</v>
      </c>
      <c r="AS38" s="16">
        <f t="shared" si="32"/>
        <v>0.09778234483945941</v>
      </c>
      <c r="AT38" s="16">
        <f t="shared" si="32"/>
        <v>4.15487539812344</v>
      </c>
      <c r="AU38" s="16">
        <f t="shared" si="32"/>
        <v>16.98547925454076</v>
      </c>
      <c r="AV38" s="16">
        <f t="shared" si="32"/>
        <v>100</v>
      </c>
      <c r="AW38" s="16"/>
      <c r="AX38" s="16">
        <f t="shared" si="33"/>
        <v>33.333333333333336</v>
      </c>
      <c r="AY38" s="16">
        <f t="shared" si="33"/>
        <v>8.401084010840108</v>
      </c>
      <c r="AZ38" s="16">
        <f t="shared" si="33"/>
        <v>55.55555555555556</v>
      </c>
      <c r="BA38" s="16">
        <f t="shared" si="33"/>
        <v>2.710027100271003</v>
      </c>
      <c r="BB38" s="16">
        <f t="shared" si="33"/>
        <v>100</v>
      </c>
    </row>
    <row r="39" spans="1:54" ht="12">
      <c r="A39" s="10">
        <v>2014</v>
      </c>
      <c r="B39" s="24" t="s">
        <v>70</v>
      </c>
      <c r="C39" s="24" t="s">
        <v>70</v>
      </c>
      <c r="D39" s="24" t="s">
        <v>70</v>
      </c>
      <c r="E39" s="13">
        <f t="shared" si="22"/>
        <v>0</v>
      </c>
      <c r="F39" s="13">
        <f t="shared" si="24"/>
        <v>0</v>
      </c>
      <c r="G39" s="13"/>
      <c r="H39" s="12">
        <v>1909006</v>
      </c>
      <c r="I39" s="12">
        <v>3101428</v>
      </c>
      <c r="J39" s="12">
        <v>558209</v>
      </c>
      <c r="K39" s="13">
        <f t="shared" si="25"/>
        <v>5568643</v>
      </c>
      <c r="L39" s="12">
        <v>352582</v>
      </c>
      <c r="M39" s="12">
        <v>1243628</v>
      </c>
      <c r="N39" s="12">
        <v>2277</v>
      </c>
      <c r="O39" s="12">
        <v>39492</v>
      </c>
      <c r="P39" s="12">
        <v>333801</v>
      </c>
      <c r="Q39" s="13">
        <f t="shared" si="26"/>
        <v>1619198</v>
      </c>
      <c r="R39" s="13"/>
      <c r="S39" s="12">
        <v>24545778</v>
      </c>
      <c r="T39" s="14">
        <v>3.68</v>
      </c>
      <c r="U39" s="14">
        <v>3.39</v>
      </c>
      <c r="V39" s="12">
        <v>7852</v>
      </c>
      <c r="W39" s="12">
        <v>1889</v>
      </c>
      <c r="X39" s="12">
        <v>2800</v>
      </c>
      <c r="Y39" s="13">
        <f t="shared" si="27"/>
        <v>24558319</v>
      </c>
      <c r="Z39" s="13"/>
      <c r="AA39" s="12">
        <v>129</v>
      </c>
      <c r="AB39" s="12">
        <v>35</v>
      </c>
      <c r="AC39" s="12">
        <v>189</v>
      </c>
      <c r="AD39" s="12">
        <v>10</v>
      </c>
      <c r="AE39" s="13">
        <f t="shared" si="28"/>
        <v>363</v>
      </c>
      <c r="AG39" s="10">
        <v>2014</v>
      </c>
      <c r="AH39" s="16" t="e">
        <f t="shared" si="29"/>
        <v>#DIV/0!</v>
      </c>
      <c r="AI39" s="16" t="e">
        <f t="shared" si="29"/>
        <v>#DIV/0!</v>
      </c>
      <c r="AJ39" s="16" t="e">
        <f t="shared" si="29"/>
        <v>#DIV/0!</v>
      </c>
      <c r="AK39" s="16" t="e">
        <f t="shared" si="30"/>
        <v>#DIV/0!</v>
      </c>
      <c r="AL39" s="16"/>
      <c r="AM39" s="16">
        <f t="shared" si="31"/>
        <v>34.28135005242749</v>
      </c>
      <c r="AN39" s="16">
        <f t="shared" si="31"/>
        <v>55.6945022333089</v>
      </c>
      <c r="AO39" s="16">
        <f t="shared" si="31"/>
        <v>10.0241477142636</v>
      </c>
      <c r="AP39" s="16">
        <f t="shared" si="31"/>
        <v>100</v>
      </c>
      <c r="AQ39" s="16"/>
      <c r="AR39" s="16">
        <f t="shared" si="32"/>
        <v>76.80518380086932</v>
      </c>
      <c r="AS39" s="16">
        <f t="shared" si="32"/>
        <v>0.1406251736971019</v>
      </c>
      <c r="AT39" s="16">
        <f t="shared" si="32"/>
        <v>2.438985226019301</v>
      </c>
      <c r="AU39" s="16">
        <f t="shared" si="32"/>
        <v>20.615205799414277</v>
      </c>
      <c r="AV39" s="16">
        <f t="shared" si="32"/>
        <v>100</v>
      </c>
      <c r="AW39" s="16"/>
      <c r="AX39" s="16">
        <f t="shared" si="33"/>
        <v>35.53719008264463</v>
      </c>
      <c r="AY39" s="16">
        <f t="shared" si="33"/>
        <v>9.641873278236915</v>
      </c>
      <c r="AZ39" s="16">
        <f t="shared" si="33"/>
        <v>52.06611570247934</v>
      </c>
      <c r="BA39" s="16">
        <f t="shared" si="33"/>
        <v>2.7548209366391183</v>
      </c>
      <c r="BB39" s="16">
        <f t="shared" si="33"/>
        <v>100</v>
      </c>
    </row>
    <row r="40" spans="1:54" ht="12">
      <c r="A40" s="10">
        <v>2015</v>
      </c>
      <c r="B40" s="24" t="s">
        <v>70</v>
      </c>
      <c r="C40" s="24" t="s">
        <v>70</v>
      </c>
      <c r="D40" s="24" t="s">
        <v>70</v>
      </c>
      <c r="E40" s="13">
        <f t="shared" si="22"/>
        <v>0</v>
      </c>
      <c r="F40" s="13">
        <f t="shared" si="24"/>
        <v>0</v>
      </c>
      <c r="G40" s="13"/>
      <c r="H40" s="12">
        <v>1904313</v>
      </c>
      <c r="I40" s="12">
        <v>3117706</v>
      </c>
      <c r="J40" s="12">
        <v>556562</v>
      </c>
      <c r="K40" s="13">
        <f t="shared" si="25"/>
        <v>5578581</v>
      </c>
      <c r="L40" s="12">
        <v>359948</v>
      </c>
      <c r="M40" s="12">
        <v>1314960</v>
      </c>
      <c r="N40" s="12">
        <v>2615</v>
      </c>
      <c r="O40" s="12">
        <v>40574</v>
      </c>
      <c r="P40" s="12">
        <v>330520</v>
      </c>
      <c r="Q40" s="13">
        <f t="shared" si="26"/>
        <v>1688669</v>
      </c>
      <c r="R40" s="13"/>
      <c r="S40" s="12">
        <v>25435434</v>
      </c>
      <c r="T40" s="14">
        <v>3.71</v>
      </c>
      <c r="U40" s="14">
        <v>3.28</v>
      </c>
      <c r="V40" s="12">
        <v>20357</v>
      </c>
      <c r="W40" s="12">
        <v>383</v>
      </c>
      <c r="X40" s="12">
        <v>4000</v>
      </c>
      <c r="Y40" s="13">
        <f t="shared" si="27"/>
        <v>25460174</v>
      </c>
      <c r="Z40" s="13"/>
      <c r="AA40" s="12">
        <v>120</v>
      </c>
      <c r="AB40" s="12">
        <v>27</v>
      </c>
      <c r="AC40" s="12">
        <v>202</v>
      </c>
      <c r="AD40" s="12">
        <v>8</v>
      </c>
      <c r="AE40" s="13">
        <f t="shared" si="28"/>
        <v>357</v>
      </c>
      <c r="AG40" s="10">
        <v>2015</v>
      </c>
      <c r="AH40" s="16" t="e">
        <f t="shared" si="29"/>
        <v>#DIV/0!</v>
      </c>
      <c r="AI40" s="16" t="e">
        <f t="shared" si="29"/>
        <v>#DIV/0!</v>
      </c>
      <c r="AJ40" s="16" t="e">
        <f t="shared" si="29"/>
        <v>#DIV/0!</v>
      </c>
      <c r="AK40" s="16" t="e">
        <f t="shared" si="30"/>
        <v>#DIV/0!</v>
      </c>
      <c r="AL40" s="16"/>
      <c r="AM40" s="16">
        <f t="shared" si="31"/>
        <v>34.136153978941955</v>
      </c>
      <c r="AN40" s="16">
        <f t="shared" si="31"/>
        <v>55.88707952793013</v>
      </c>
      <c r="AO40" s="16">
        <f t="shared" si="31"/>
        <v>9.976766493127911</v>
      </c>
      <c r="AP40" s="16">
        <f t="shared" si="31"/>
        <v>100</v>
      </c>
      <c r="AQ40" s="16"/>
      <c r="AR40" s="16">
        <f t="shared" si="32"/>
        <v>77.86961210278628</v>
      </c>
      <c r="AS40" s="16">
        <f t="shared" si="32"/>
        <v>0.15485568811886757</v>
      </c>
      <c r="AT40" s="16">
        <f t="shared" si="32"/>
        <v>2.402720722651982</v>
      </c>
      <c r="AU40" s="16">
        <f t="shared" si="32"/>
        <v>19.572811486442873</v>
      </c>
      <c r="AV40" s="16">
        <f t="shared" si="32"/>
        <v>100</v>
      </c>
      <c r="AW40" s="16"/>
      <c r="AX40" s="16">
        <f t="shared" si="33"/>
        <v>33.61344537815126</v>
      </c>
      <c r="AY40" s="16">
        <f t="shared" si="33"/>
        <v>7.563025210084033</v>
      </c>
      <c r="AZ40" s="16">
        <f t="shared" si="33"/>
        <v>56.582633053221286</v>
      </c>
      <c r="BA40" s="16">
        <f t="shared" si="33"/>
        <v>2.2408963585434174</v>
      </c>
      <c r="BB40" s="16">
        <f t="shared" si="33"/>
        <v>100</v>
      </c>
    </row>
    <row r="41" spans="1:54" ht="12">
      <c r="A41" s="10">
        <v>2016</v>
      </c>
      <c r="B41" s="12"/>
      <c r="C41" s="11"/>
      <c r="D41" s="11"/>
      <c r="E41" s="13">
        <f>C41+D41</f>
        <v>0</v>
      </c>
      <c r="F41" s="13">
        <f t="shared" si="24"/>
        <v>0</v>
      </c>
      <c r="G41" s="13"/>
      <c r="H41" s="12"/>
      <c r="I41" s="12"/>
      <c r="J41" s="12"/>
      <c r="K41" s="13">
        <f t="shared" si="25"/>
        <v>0</v>
      </c>
      <c r="L41" s="12"/>
      <c r="M41" s="12"/>
      <c r="N41" s="12"/>
      <c r="O41" s="12"/>
      <c r="P41" s="12"/>
      <c r="Q41" s="13">
        <f t="shared" si="26"/>
        <v>0</v>
      </c>
      <c r="R41" s="13"/>
      <c r="S41" s="12"/>
      <c r="T41" s="14"/>
      <c r="U41" s="14"/>
      <c r="V41" s="12"/>
      <c r="W41" s="12"/>
      <c r="X41" s="12"/>
      <c r="Y41" s="13">
        <f t="shared" si="27"/>
        <v>0</v>
      </c>
      <c r="Z41" s="13"/>
      <c r="AA41" s="12"/>
      <c r="AB41" s="12"/>
      <c r="AC41" s="12"/>
      <c r="AD41" s="12"/>
      <c r="AE41" s="13">
        <f t="shared" si="28"/>
        <v>0</v>
      </c>
      <c r="AG41" s="10">
        <v>2016</v>
      </c>
      <c r="AH41" s="16" t="e">
        <f>B41*100/$F41</f>
        <v>#DIV/0!</v>
      </c>
      <c r="AI41" s="16" t="e">
        <f>C41*100/$F41</f>
        <v>#DIV/0!</v>
      </c>
      <c r="AJ41" s="16" t="e">
        <f>D41*100/$F41</f>
        <v>#DIV/0!</v>
      </c>
      <c r="AK41" s="16" t="e">
        <f t="shared" si="30"/>
        <v>#DIV/0!</v>
      </c>
      <c r="AL41" s="16"/>
      <c r="AM41" s="16" t="e">
        <f>H41*100/$K41</f>
        <v>#DIV/0!</v>
      </c>
      <c r="AN41" s="16" t="e">
        <f>I41*100/$K41</f>
        <v>#DIV/0!</v>
      </c>
      <c r="AO41" s="16" t="e">
        <f>J41*100/$K41</f>
        <v>#DIV/0!</v>
      </c>
      <c r="AP41" s="16" t="e">
        <f>K41*100/$K41</f>
        <v>#DIV/0!</v>
      </c>
      <c r="AQ41" s="16"/>
      <c r="AR41" s="16" t="e">
        <f>M41*100/$Q41</f>
        <v>#DIV/0!</v>
      </c>
      <c r="AS41" s="16" t="e">
        <f>N41*100/$Q41</f>
        <v>#DIV/0!</v>
      </c>
      <c r="AT41" s="16" t="e">
        <f>O41*100/$Q41</f>
        <v>#DIV/0!</v>
      </c>
      <c r="AU41" s="16" t="e">
        <f>P41*100/$Q41</f>
        <v>#DIV/0!</v>
      </c>
      <c r="AV41" s="16" t="e">
        <f>Q41*100/$Q41</f>
        <v>#DIV/0!</v>
      </c>
      <c r="AW41" s="16"/>
      <c r="AX41" s="16" t="e">
        <f>AA41*100/$AE41</f>
        <v>#DIV/0!</v>
      </c>
      <c r="AY41" s="16" t="e">
        <f>AB41*100/$AE41</f>
        <v>#DIV/0!</v>
      </c>
      <c r="AZ41" s="16" t="e">
        <f>AC41*100/$AE41</f>
        <v>#DIV/0!</v>
      </c>
      <c r="BA41" s="16" t="e">
        <f>AD41*100/$AE41</f>
        <v>#DIV/0!</v>
      </c>
      <c r="BB41" s="16" t="e">
        <f>AE41*100/$AE41</f>
        <v>#DIV/0!</v>
      </c>
    </row>
    <row r="42" spans="1:54" ht="12.75" thickBo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9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</row>
    <row r="43" ht="12">
      <c r="A43" s="1" t="s">
        <v>44</v>
      </c>
    </row>
    <row r="44" ht="12">
      <c r="A44" s="1" t="s">
        <v>45</v>
      </c>
    </row>
    <row r="45" ht="12">
      <c r="A45" s="1" t="s">
        <v>46</v>
      </c>
    </row>
    <row r="46" ht="12">
      <c r="A46" s="1" t="s">
        <v>47</v>
      </c>
    </row>
    <row r="47" ht="12">
      <c r="A47" s="1" t="s">
        <v>48</v>
      </c>
    </row>
    <row r="48" ht="12">
      <c r="A48" s="1" t="s">
        <v>56</v>
      </c>
    </row>
    <row r="49" ht="12">
      <c r="A49" s="1" t="s">
        <v>58</v>
      </c>
    </row>
    <row r="51" spans="1:3" ht="12">
      <c r="A51" s="4" t="s">
        <v>66</v>
      </c>
      <c r="B51" s="3"/>
      <c r="C51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1"/>
  <sheetViews>
    <sheetView zoomScalePageLayoutView="0" workbookViewId="0" topLeftCell="A1">
      <pane xSplit="1" ySplit="14" topLeftCell="B27" activePane="bottomRight" state="frozen"/>
      <selection pane="topLeft" activeCell="U12" sqref="U12:U13"/>
      <selection pane="topRight" activeCell="U12" sqref="U12:U13"/>
      <selection pane="bottomLeft" activeCell="U12" sqref="U12:U13"/>
      <selection pane="bottomRight" activeCell="A4" sqref="A4"/>
    </sheetView>
  </sheetViews>
  <sheetFormatPr defaultColWidth="12.625" defaultRowHeight="12.75"/>
  <cols>
    <col min="1" max="1" width="7.625" style="2" customWidth="1"/>
    <col min="2" max="2" width="15.25390625" style="2" bestFit="1" customWidth="1"/>
    <col min="3" max="6" width="12.625" style="2" customWidth="1"/>
    <col min="7" max="7" width="0.6171875" style="2" customWidth="1"/>
    <col min="8" max="17" width="12.625" style="2" customWidth="1"/>
    <col min="18" max="18" width="0.6171875" style="2" customWidth="1"/>
    <col min="19" max="19" width="12.625" style="2" customWidth="1"/>
    <col min="20" max="20" width="13.625" style="2" customWidth="1"/>
    <col min="21" max="25" width="12.625" style="2" customWidth="1"/>
    <col min="26" max="26" width="0.6171875" style="2" customWidth="1"/>
    <col min="27" max="31" width="12.625" style="2" customWidth="1"/>
    <col min="32" max="32" width="0.6171875" style="2" customWidth="1"/>
    <col min="33" max="33" width="7.625" style="2" customWidth="1"/>
    <col min="34" max="37" width="12.625" style="2" customWidth="1"/>
    <col min="38" max="38" width="0.6171875" style="2" customWidth="1"/>
    <col min="39" max="42" width="12.625" style="2" customWidth="1"/>
    <col min="43" max="43" width="0.6171875" style="2" customWidth="1"/>
    <col min="44" max="48" width="12.625" style="2" customWidth="1"/>
    <col min="49" max="49" width="0.6171875" style="2" customWidth="1"/>
    <col min="50" max="16384" width="12.625" style="2" customWidth="1"/>
  </cols>
  <sheetData>
    <row r="1" spans="1:33" ht="12">
      <c r="A1" s="1" t="s">
        <v>0</v>
      </c>
      <c r="AG1" s="1" t="s">
        <v>0</v>
      </c>
    </row>
    <row r="2" spans="1:41" ht="12">
      <c r="A2" s="1" t="s">
        <v>50</v>
      </c>
      <c r="H2" s="3"/>
      <c r="I2" s="3"/>
      <c r="J2" s="3"/>
      <c r="AG2" s="1" t="s">
        <v>51</v>
      </c>
      <c r="AM2" s="3"/>
      <c r="AN2" s="3"/>
      <c r="AO2" s="3"/>
    </row>
    <row r="3" spans="1:33" ht="12">
      <c r="A3" s="4" t="s">
        <v>67</v>
      </c>
      <c r="AG3" s="3" t="str">
        <f>A3</f>
        <v>PERIODO: 1990 - 2015.</v>
      </c>
    </row>
    <row r="4" spans="1:40" ht="12.75" thickBot="1">
      <c r="A4" s="1" t="s">
        <v>52</v>
      </c>
      <c r="H4" s="3"/>
      <c r="I4" s="3"/>
      <c r="AG4" s="1" t="s">
        <v>2</v>
      </c>
      <c r="AM4" s="3"/>
      <c r="AN4" s="3"/>
    </row>
    <row r="5" spans="1:54" ht="12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6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8:19" ht="12">
      <c r="H6" s="1" t="s">
        <v>53</v>
      </c>
      <c r="S6" s="1" t="s">
        <v>69</v>
      </c>
    </row>
    <row r="7" spans="2:50" ht="12">
      <c r="B7" s="1" t="s">
        <v>5</v>
      </c>
      <c r="H7" s="19"/>
      <c r="I7" s="19"/>
      <c r="J7" s="19"/>
      <c r="K7" s="19"/>
      <c r="L7" s="19"/>
      <c r="M7" s="19"/>
      <c r="N7" s="19"/>
      <c r="O7" s="19"/>
      <c r="P7" s="19"/>
      <c r="Q7" s="20"/>
      <c r="R7" s="1"/>
      <c r="S7" s="1" t="s">
        <v>6</v>
      </c>
      <c r="AA7" s="1" t="s">
        <v>7</v>
      </c>
      <c r="AH7" s="1" t="s">
        <v>8</v>
      </c>
      <c r="AX7" s="1" t="s">
        <v>7</v>
      </c>
    </row>
    <row r="8" spans="2:54" ht="12">
      <c r="B8" s="19"/>
      <c r="C8" s="19"/>
      <c r="D8" s="19"/>
      <c r="E8" s="19"/>
      <c r="F8" s="20"/>
      <c r="G8" s="1"/>
      <c r="H8" s="1"/>
      <c r="M8" s="1" t="s">
        <v>9</v>
      </c>
      <c r="R8" s="1"/>
      <c r="S8" s="19"/>
      <c r="T8" s="19"/>
      <c r="U8" s="19"/>
      <c r="V8" s="19"/>
      <c r="W8" s="19"/>
      <c r="X8" s="19"/>
      <c r="Y8" s="20"/>
      <c r="Z8" s="1"/>
      <c r="AA8" s="19"/>
      <c r="AB8" s="19"/>
      <c r="AC8" s="19"/>
      <c r="AD8" s="19"/>
      <c r="AE8" s="20"/>
      <c r="AH8" s="19"/>
      <c r="AI8" s="19"/>
      <c r="AJ8" s="19"/>
      <c r="AK8" s="20"/>
      <c r="AL8" s="1"/>
      <c r="AM8" s="21"/>
      <c r="AN8" s="23"/>
      <c r="AO8" s="23"/>
      <c r="AP8" s="23"/>
      <c r="AR8" s="1" t="s">
        <v>10</v>
      </c>
      <c r="AW8" s="1"/>
      <c r="AX8" s="19"/>
      <c r="AY8" s="19"/>
      <c r="AZ8" s="19"/>
      <c r="BA8" s="19"/>
      <c r="BB8" s="20"/>
    </row>
    <row r="9" spans="2:52" ht="12">
      <c r="B9" s="1" t="s">
        <v>11</v>
      </c>
      <c r="H9" s="22"/>
      <c r="I9" s="22"/>
      <c r="J9" s="22"/>
      <c r="K9" s="21"/>
      <c r="M9" s="19"/>
      <c r="N9" s="19"/>
      <c r="O9" s="19"/>
      <c r="P9" s="19"/>
      <c r="Q9" s="20"/>
      <c r="R9" s="1"/>
      <c r="S9" s="1" t="s">
        <v>55</v>
      </c>
      <c r="AC9" s="1" t="s">
        <v>13</v>
      </c>
      <c r="AH9" s="1" t="s">
        <v>11</v>
      </c>
      <c r="AM9" s="22"/>
      <c r="AN9" s="22"/>
      <c r="AO9" s="22"/>
      <c r="AP9" s="21"/>
      <c r="AQ9" s="21"/>
      <c r="AR9" s="19"/>
      <c r="AS9" s="19"/>
      <c r="AT9" s="19"/>
      <c r="AU9" s="19"/>
      <c r="AV9" s="20"/>
      <c r="AW9" s="1"/>
      <c r="AZ9" s="1" t="s">
        <v>13</v>
      </c>
    </row>
    <row r="10" spans="2:52" ht="12">
      <c r="B10" s="1" t="s">
        <v>12</v>
      </c>
      <c r="E10" s="1" t="s">
        <v>11</v>
      </c>
      <c r="H10" s="1" t="s">
        <v>60</v>
      </c>
      <c r="S10" s="19"/>
      <c r="T10" s="19"/>
      <c r="U10" s="20"/>
      <c r="AC10" s="1" t="s">
        <v>17</v>
      </c>
      <c r="AH10" s="1" t="s">
        <v>12</v>
      </c>
      <c r="AI10" s="1" t="s">
        <v>11</v>
      </c>
      <c r="AJ10" s="1" t="s">
        <v>11</v>
      </c>
      <c r="AM10" s="1" t="s">
        <v>60</v>
      </c>
      <c r="AZ10" s="1" t="s">
        <v>17</v>
      </c>
    </row>
    <row r="11" spans="2:52" ht="12">
      <c r="B11" s="1" t="s">
        <v>14</v>
      </c>
      <c r="C11" s="1" t="s">
        <v>11</v>
      </c>
      <c r="D11" s="1" t="s">
        <v>11</v>
      </c>
      <c r="E11" s="1" t="s">
        <v>12</v>
      </c>
      <c r="H11" s="19"/>
      <c r="I11" s="19"/>
      <c r="J11" s="19"/>
      <c r="K11" s="20"/>
      <c r="T11" s="1" t="s">
        <v>62</v>
      </c>
      <c r="AA11" s="1" t="s">
        <v>15</v>
      </c>
      <c r="AB11" s="1" t="s">
        <v>16</v>
      </c>
      <c r="AC11" s="2" t="s">
        <v>61</v>
      </c>
      <c r="AH11" s="1" t="s">
        <v>14</v>
      </c>
      <c r="AI11" s="1" t="s">
        <v>12</v>
      </c>
      <c r="AJ11" s="1" t="s">
        <v>12</v>
      </c>
      <c r="AM11" s="19"/>
      <c r="AN11" s="19"/>
      <c r="AO11" s="19"/>
      <c r="AP11" s="20"/>
      <c r="AQ11" s="1"/>
      <c r="AX11" s="1" t="s">
        <v>15</v>
      </c>
      <c r="AY11" s="1" t="s">
        <v>16</v>
      </c>
      <c r="AZ11" s="2" t="s">
        <v>61</v>
      </c>
    </row>
    <row r="12" spans="2:53" ht="12">
      <c r="B12" s="1" t="s">
        <v>18</v>
      </c>
      <c r="C12" s="1" t="s">
        <v>12</v>
      </c>
      <c r="D12" s="1" t="s">
        <v>12</v>
      </c>
      <c r="E12" s="1" t="s">
        <v>19</v>
      </c>
      <c r="F12" s="1" t="s">
        <v>20</v>
      </c>
      <c r="G12" s="1"/>
      <c r="I12" s="1" t="s">
        <v>21</v>
      </c>
      <c r="M12" s="1" t="s">
        <v>22</v>
      </c>
      <c r="N12" s="1" t="s">
        <v>22</v>
      </c>
      <c r="O12" s="1" t="s">
        <v>22</v>
      </c>
      <c r="T12" s="1" t="s">
        <v>63</v>
      </c>
      <c r="U12" s="1" t="s">
        <v>62</v>
      </c>
      <c r="V12" s="1" t="s">
        <v>23</v>
      </c>
      <c r="W12" s="1" t="s">
        <v>23</v>
      </c>
      <c r="X12" s="1" t="s">
        <v>23</v>
      </c>
      <c r="AA12" s="1" t="s">
        <v>24</v>
      </c>
      <c r="AB12" s="1" t="s">
        <v>25</v>
      </c>
      <c r="AC12" s="1" t="s">
        <v>59</v>
      </c>
      <c r="AD12" s="1" t="s">
        <v>26</v>
      </c>
      <c r="AH12" s="1" t="s">
        <v>18</v>
      </c>
      <c r="AI12" s="1" t="s">
        <v>19</v>
      </c>
      <c r="AJ12" s="1" t="s">
        <v>27</v>
      </c>
      <c r="AN12" s="1" t="s">
        <v>21</v>
      </c>
      <c r="AR12" s="1" t="s">
        <v>22</v>
      </c>
      <c r="AS12" s="1" t="s">
        <v>22</v>
      </c>
      <c r="AT12" s="1" t="s">
        <v>22</v>
      </c>
      <c r="AX12" s="1" t="s">
        <v>24</v>
      </c>
      <c r="AY12" s="1" t="s">
        <v>25</v>
      </c>
      <c r="AZ12" s="1" t="s">
        <v>59</v>
      </c>
      <c r="BA12" s="1" t="s">
        <v>26</v>
      </c>
    </row>
    <row r="13" spans="1:54" ht="12">
      <c r="A13" s="1" t="s">
        <v>28</v>
      </c>
      <c r="B13" s="7" t="s">
        <v>29</v>
      </c>
      <c r="C13" s="1" t="s">
        <v>19</v>
      </c>
      <c r="D13" s="1" t="s">
        <v>27</v>
      </c>
      <c r="E13" s="1" t="s">
        <v>30</v>
      </c>
      <c r="F13" s="7" t="s">
        <v>29</v>
      </c>
      <c r="G13" s="7"/>
      <c r="H13" s="1" t="s">
        <v>31</v>
      </c>
      <c r="I13" s="1" t="s">
        <v>32</v>
      </c>
      <c r="J13" s="1" t="s">
        <v>33</v>
      </c>
      <c r="K13" s="1" t="s">
        <v>20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38</v>
      </c>
      <c r="Q13" s="1" t="s">
        <v>20</v>
      </c>
      <c r="R13" s="1"/>
      <c r="S13" s="1" t="s">
        <v>39</v>
      </c>
      <c r="T13" s="1" t="s">
        <v>64</v>
      </c>
      <c r="U13" s="1" t="s">
        <v>65</v>
      </c>
      <c r="V13" s="1" t="s">
        <v>19</v>
      </c>
      <c r="W13" s="1" t="s">
        <v>27</v>
      </c>
      <c r="X13" s="1" t="s">
        <v>40</v>
      </c>
      <c r="Y13" s="1" t="s">
        <v>20</v>
      </c>
      <c r="Z13" s="1"/>
      <c r="AA13" s="1" t="s">
        <v>12</v>
      </c>
      <c r="AB13" s="1" t="s">
        <v>41</v>
      </c>
      <c r="AC13" s="7" t="s">
        <v>57</v>
      </c>
      <c r="AD13" s="1" t="s">
        <v>42</v>
      </c>
      <c r="AE13" s="1" t="s">
        <v>20</v>
      </c>
      <c r="AG13" s="2" t="s">
        <v>28</v>
      </c>
      <c r="AH13" s="7" t="s">
        <v>29</v>
      </c>
      <c r="AI13" s="7" t="s">
        <v>29</v>
      </c>
      <c r="AJ13" s="7" t="s">
        <v>29</v>
      </c>
      <c r="AK13" s="1" t="s">
        <v>20</v>
      </c>
      <c r="AL13" s="1"/>
      <c r="AM13" s="1" t="s">
        <v>31</v>
      </c>
      <c r="AN13" s="1" t="s">
        <v>32</v>
      </c>
      <c r="AO13" s="1" t="s">
        <v>33</v>
      </c>
      <c r="AP13" s="1" t="s">
        <v>20</v>
      </c>
      <c r="AQ13" s="1"/>
      <c r="AR13" s="1" t="s">
        <v>35</v>
      </c>
      <c r="AS13" s="1" t="s">
        <v>36</v>
      </c>
      <c r="AT13" s="1" t="s">
        <v>37</v>
      </c>
      <c r="AU13" s="1" t="s">
        <v>38</v>
      </c>
      <c r="AV13" s="1" t="s">
        <v>20</v>
      </c>
      <c r="AW13" s="1"/>
      <c r="AX13" s="1" t="s">
        <v>12</v>
      </c>
      <c r="AY13" s="1" t="s">
        <v>41</v>
      </c>
      <c r="AZ13" s="7" t="s">
        <v>57</v>
      </c>
      <c r="BA13" s="1" t="s">
        <v>42</v>
      </c>
      <c r="BB13" s="1" t="s">
        <v>20</v>
      </c>
    </row>
    <row r="14" spans="1:54" ht="12.75" thickBo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9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</row>
    <row r="15" spans="1:54" ht="12">
      <c r="A15" s="10">
        <v>1990</v>
      </c>
      <c r="B15" s="11" t="s">
        <v>3</v>
      </c>
      <c r="C15" s="11" t="s">
        <v>3</v>
      </c>
      <c r="D15" s="11" t="s">
        <v>3</v>
      </c>
      <c r="E15" s="7" t="s">
        <v>3</v>
      </c>
      <c r="F15" s="11" t="s">
        <v>3</v>
      </c>
      <c r="G15" s="11"/>
      <c r="H15" s="12">
        <v>18888710</v>
      </c>
      <c r="I15" s="12">
        <v>10907930</v>
      </c>
      <c r="J15" s="12">
        <v>1024953</v>
      </c>
      <c r="K15" s="13">
        <f aca="true" t="shared" si="0" ref="K15:K35">SUM(H15:J15)</f>
        <v>30821593</v>
      </c>
      <c r="L15" s="12">
        <v>1006446</v>
      </c>
      <c r="M15" s="12">
        <v>3054576</v>
      </c>
      <c r="N15" s="12">
        <v>798758</v>
      </c>
      <c r="O15" s="12">
        <v>1918715</v>
      </c>
      <c r="P15" s="12">
        <v>2647937</v>
      </c>
      <c r="Q15" s="13">
        <f aca="true" t="shared" si="1" ref="Q15:Q35">SUM(M15:P15)</f>
        <v>8419986</v>
      </c>
      <c r="R15" s="13"/>
      <c r="S15" s="12">
        <v>100257235</v>
      </c>
      <c r="T15" s="14">
        <v>3.59</v>
      </c>
      <c r="U15" s="7" t="s">
        <v>43</v>
      </c>
      <c r="V15" s="7" t="s">
        <v>43</v>
      </c>
      <c r="W15" s="7" t="s">
        <v>43</v>
      </c>
      <c r="X15" s="7" t="s">
        <v>43</v>
      </c>
      <c r="Y15" s="13">
        <v>103743859</v>
      </c>
      <c r="Z15" s="13"/>
      <c r="AA15" s="12">
        <v>1290</v>
      </c>
      <c r="AB15" s="12">
        <v>69</v>
      </c>
      <c r="AC15" s="12">
        <v>1394</v>
      </c>
      <c r="AD15" s="12">
        <v>83</v>
      </c>
      <c r="AE15" s="13">
        <f aca="true" t="shared" si="2" ref="AE15:AE35">SUM(AA15:AD15)</f>
        <v>2836</v>
      </c>
      <c r="AG15" s="10">
        <v>1990</v>
      </c>
      <c r="AH15" s="11" t="s">
        <v>3</v>
      </c>
      <c r="AI15" s="11" t="s">
        <v>3</v>
      </c>
      <c r="AJ15" s="11" t="s">
        <v>3</v>
      </c>
      <c r="AK15" s="11" t="s">
        <v>3</v>
      </c>
      <c r="AL15" s="11"/>
      <c r="AM15" s="16">
        <f aca="true" t="shared" si="3" ref="AM15:AP35">H15*100/$K15</f>
        <v>61.284016046801995</v>
      </c>
      <c r="AN15" s="16">
        <f t="shared" si="3"/>
        <v>35.390545842325544</v>
      </c>
      <c r="AO15" s="16">
        <f t="shared" si="3"/>
        <v>3.325438110872465</v>
      </c>
      <c r="AP15" s="16">
        <f t="shared" si="3"/>
        <v>100</v>
      </c>
      <c r="AQ15" s="16"/>
      <c r="AR15" s="16">
        <f aca="true" t="shared" si="4" ref="AR15:AV35">M15*100/$Q15</f>
        <v>36.27768502227914</v>
      </c>
      <c r="AS15" s="16">
        <f t="shared" si="4"/>
        <v>9.486452827831306</v>
      </c>
      <c r="AT15" s="16">
        <f t="shared" si="4"/>
        <v>22.787626962800175</v>
      </c>
      <c r="AU15" s="16">
        <f t="shared" si="4"/>
        <v>31.448235187089384</v>
      </c>
      <c r="AV15" s="16">
        <f t="shared" si="4"/>
        <v>100</v>
      </c>
      <c r="AW15" s="16"/>
      <c r="AX15" s="16">
        <f aca="true" t="shared" si="5" ref="AX15:BB35">AA15*100/$AE15</f>
        <v>45.48660084626234</v>
      </c>
      <c r="AY15" s="16">
        <f t="shared" si="5"/>
        <v>2.4330042313117066</v>
      </c>
      <c r="AZ15" s="16">
        <f t="shared" si="5"/>
        <v>49.15373765867419</v>
      </c>
      <c r="BA15" s="16">
        <f t="shared" si="5"/>
        <v>2.926657263751763</v>
      </c>
      <c r="BB15" s="16">
        <f t="shared" si="5"/>
        <v>100</v>
      </c>
    </row>
    <row r="16" spans="1:54" ht="12">
      <c r="A16" s="10">
        <v>1991</v>
      </c>
      <c r="B16" s="11" t="s">
        <v>3</v>
      </c>
      <c r="C16" s="11" t="s">
        <v>3</v>
      </c>
      <c r="D16" s="11" t="s">
        <v>3</v>
      </c>
      <c r="E16" s="7" t="s">
        <v>3</v>
      </c>
      <c r="F16" s="11" t="s">
        <v>3</v>
      </c>
      <c r="G16" s="11"/>
      <c r="H16" s="12">
        <v>18166624</v>
      </c>
      <c r="I16" s="12">
        <v>11193361</v>
      </c>
      <c r="J16" s="12">
        <v>1179902</v>
      </c>
      <c r="K16" s="13">
        <f t="shared" si="0"/>
        <v>30539887</v>
      </c>
      <c r="L16" s="12">
        <v>1010118</v>
      </c>
      <c r="M16" s="12">
        <v>2919268</v>
      </c>
      <c r="N16" s="12">
        <v>748440</v>
      </c>
      <c r="O16" s="12">
        <v>1740221</v>
      </c>
      <c r="P16" s="12">
        <v>2764807</v>
      </c>
      <c r="Q16" s="13">
        <f t="shared" si="1"/>
        <v>8172736</v>
      </c>
      <c r="R16" s="13"/>
      <c r="S16" s="12">
        <v>98943054</v>
      </c>
      <c r="T16" s="14">
        <v>3.59</v>
      </c>
      <c r="U16" s="7" t="s">
        <v>43</v>
      </c>
      <c r="V16" s="7" t="s">
        <v>43</v>
      </c>
      <c r="W16" s="7" t="s">
        <v>43</v>
      </c>
      <c r="X16" s="7" t="s">
        <v>43</v>
      </c>
      <c r="Y16" s="13">
        <v>102569163</v>
      </c>
      <c r="Z16" s="13"/>
      <c r="AA16" s="12">
        <v>1253</v>
      </c>
      <c r="AB16" s="12">
        <v>67</v>
      </c>
      <c r="AC16" s="12">
        <v>1320</v>
      </c>
      <c r="AD16" s="12">
        <v>110</v>
      </c>
      <c r="AE16" s="13">
        <f t="shared" si="2"/>
        <v>2750</v>
      </c>
      <c r="AG16" s="10">
        <v>1991</v>
      </c>
      <c r="AH16" s="11" t="s">
        <v>3</v>
      </c>
      <c r="AI16" s="11" t="s">
        <v>3</v>
      </c>
      <c r="AJ16" s="11" t="s">
        <v>3</v>
      </c>
      <c r="AK16" s="11" t="s">
        <v>3</v>
      </c>
      <c r="AL16" s="11"/>
      <c r="AM16" s="16">
        <f t="shared" si="3"/>
        <v>59.48490903060643</v>
      </c>
      <c r="AN16" s="16">
        <f t="shared" si="3"/>
        <v>36.651612365166905</v>
      </c>
      <c r="AO16" s="16">
        <f t="shared" si="3"/>
        <v>3.8634786042266627</v>
      </c>
      <c r="AP16" s="16">
        <f t="shared" si="3"/>
        <v>100</v>
      </c>
      <c r="AQ16" s="16"/>
      <c r="AR16" s="16">
        <f t="shared" si="4"/>
        <v>35.719592557498494</v>
      </c>
      <c r="AS16" s="16">
        <f t="shared" si="4"/>
        <v>9.15776552674649</v>
      </c>
      <c r="AT16" s="16">
        <f t="shared" si="4"/>
        <v>21.293003958527475</v>
      </c>
      <c r="AU16" s="16">
        <f t="shared" si="4"/>
        <v>33.82963795722754</v>
      </c>
      <c r="AV16" s="16">
        <f t="shared" si="4"/>
        <v>100</v>
      </c>
      <c r="AW16" s="16"/>
      <c r="AX16" s="16">
        <f t="shared" si="5"/>
        <v>45.56363636363636</v>
      </c>
      <c r="AY16" s="16">
        <f t="shared" si="5"/>
        <v>2.4363636363636365</v>
      </c>
      <c r="AZ16" s="16">
        <f t="shared" si="5"/>
        <v>48</v>
      </c>
      <c r="BA16" s="16">
        <f t="shared" si="5"/>
        <v>4</v>
      </c>
      <c r="BB16" s="16">
        <f t="shared" si="5"/>
        <v>100</v>
      </c>
    </row>
    <row r="17" spans="1:54" ht="12">
      <c r="A17" s="10">
        <v>1992</v>
      </c>
      <c r="B17" s="12">
        <v>101893000</v>
      </c>
      <c r="C17" s="12">
        <v>5614000</v>
      </c>
      <c r="D17" s="12">
        <v>834000</v>
      </c>
      <c r="E17" s="13">
        <f>D17+C17</f>
        <v>6448000</v>
      </c>
      <c r="F17" s="13">
        <f>SUM(B17:D17)</f>
        <v>108341000</v>
      </c>
      <c r="G17" s="13"/>
      <c r="H17" s="12">
        <v>17888420</v>
      </c>
      <c r="I17" s="12">
        <v>11844596</v>
      </c>
      <c r="J17" s="12">
        <v>1252570</v>
      </c>
      <c r="K17" s="13">
        <f t="shared" si="0"/>
        <v>30985586</v>
      </c>
      <c r="L17" s="12">
        <v>1003382</v>
      </c>
      <c r="M17" s="12">
        <v>2867713</v>
      </c>
      <c r="N17" s="12">
        <v>731263</v>
      </c>
      <c r="O17" s="12">
        <v>1766192</v>
      </c>
      <c r="P17" s="12">
        <v>2992520</v>
      </c>
      <c r="Q17" s="13">
        <f t="shared" si="1"/>
        <v>8357688</v>
      </c>
      <c r="R17" s="13"/>
      <c r="S17" s="12">
        <v>97461378</v>
      </c>
      <c r="T17" s="14">
        <v>3.59</v>
      </c>
      <c r="U17" s="7" t="s">
        <v>43</v>
      </c>
      <c r="V17" s="7" t="s">
        <v>43</v>
      </c>
      <c r="W17" s="7" t="s">
        <v>43</v>
      </c>
      <c r="X17" s="7" t="s">
        <v>43</v>
      </c>
      <c r="Y17" s="13">
        <v>101609645</v>
      </c>
      <c r="Z17" s="13"/>
      <c r="AA17" s="12">
        <v>1259</v>
      </c>
      <c r="AB17" s="12">
        <v>63</v>
      </c>
      <c r="AC17" s="12">
        <v>1248</v>
      </c>
      <c r="AD17" s="12">
        <v>95</v>
      </c>
      <c r="AE17" s="13">
        <f t="shared" si="2"/>
        <v>2665</v>
      </c>
      <c r="AG17" s="10">
        <v>1992</v>
      </c>
      <c r="AH17" s="16">
        <f aca="true" t="shared" si="6" ref="AH17:AJ35">B17*100/$F17</f>
        <v>94.04842118865434</v>
      </c>
      <c r="AI17" s="16">
        <f t="shared" si="6"/>
        <v>5.181787135064288</v>
      </c>
      <c r="AJ17" s="16">
        <f t="shared" si="6"/>
        <v>0.7697916762813709</v>
      </c>
      <c r="AK17" s="16">
        <f aca="true" t="shared" si="7" ref="AK17:AK35">F17*100/$F17</f>
        <v>100</v>
      </c>
      <c r="AL17" s="16"/>
      <c r="AM17" s="16">
        <f t="shared" si="3"/>
        <v>57.73142389496845</v>
      </c>
      <c r="AN17" s="16">
        <f t="shared" si="3"/>
        <v>38.22614811932232</v>
      </c>
      <c r="AO17" s="16">
        <f t="shared" si="3"/>
        <v>4.042427985709226</v>
      </c>
      <c r="AP17" s="16">
        <f t="shared" si="3"/>
        <v>100</v>
      </c>
      <c r="AQ17" s="16"/>
      <c r="AR17" s="16">
        <f t="shared" si="4"/>
        <v>34.312276313736525</v>
      </c>
      <c r="AS17" s="16">
        <f t="shared" si="4"/>
        <v>8.749584813407727</v>
      </c>
      <c r="AT17" s="16">
        <f t="shared" si="4"/>
        <v>21.132542875493797</v>
      </c>
      <c r="AU17" s="16">
        <f t="shared" si="4"/>
        <v>35.80559599736195</v>
      </c>
      <c r="AV17" s="16">
        <f t="shared" si="4"/>
        <v>100</v>
      </c>
      <c r="AW17" s="16"/>
      <c r="AX17" s="16">
        <f t="shared" si="5"/>
        <v>47.24202626641651</v>
      </c>
      <c r="AY17" s="16">
        <f t="shared" si="5"/>
        <v>2.3639774859287055</v>
      </c>
      <c r="AZ17" s="16">
        <f t="shared" si="5"/>
        <v>46.829268292682926</v>
      </c>
      <c r="BA17" s="16">
        <f t="shared" si="5"/>
        <v>3.5647279549718576</v>
      </c>
      <c r="BB17" s="16">
        <f t="shared" si="5"/>
        <v>100</v>
      </c>
    </row>
    <row r="18" spans="1:54" ht="12">
      <c r="A18" s="10">
        <v>1993</v>
      </c>
      <c r="B18" s="12">
        <v>101024600</v>
      </c>
      <c r="C18" s="12">
        <v>5685600</v>
      </c>
      <c r="D18" s="12">
        <v>874700</v>
      </c>
      <c r="E18" s="13">
        <f>D18+C18</f>
        <v>6560300</v>
      </c>
      <c r="F18" s="13">
        <f>SUM(B18:D18)</f>
        <v>107584900</v>
      </c>
      <c r="G18" s="13"/>
      <c r="H18" s="12">
        <v>17335120</v>
      </c>
      <c r="I18" s="12">
        <v>11479667</v>
      </c>
      <c r="J18" s="12">
        <v>1208886</v>
      </c>
      <c r="K18" s="13">
        <f t="shared" si="0"/>
        <v>30023673</v>
      </c>
      <c r="L18" s="12">
        <v>933408</v>
      </c>
      <c r="M18" s="12">
        <v>2819234</v>
      </c>
      <c r="N18" s="12">
        <v>755725</v>
      </c>
      <c r="O18" s="12">
        <v>1694097</v>
      </c>
      <c r="P18" s="12">
        <v>2891256</v>
      </c>
      <c r="Q18" s="13">
        <f t="shared" si="1"/>
        <v>8160312</v>
      </c>
      <c r="R18" s="13"/>
      <c r="S18" s="12">
        <v>95005670</v>
      </c>
      <c r="T18" s="14">
        <v>3.63</v>
      </c>
      <c r="U18" s="7" t="s">
        <v>43</v>
      </c>
      <c r="V18" s="7" t="s">
        <v>43</v>
      </c>
      <c r="W18" s="7" t="s">
        <v>43</v>
      </c>
      <c r="X18" s="7" t="s">
        <v>43</v>
      </c>
      <c r="Y18" s="13">
        <v>99344211</v>
      </c>
      <c r="Z18" s="13"/>
      <c r="AA18" s="12">
        <v>1189</v>
      </c>
      <c r="AB18" s="12">
        <v>59</v>
      </c>
      <c r="AC18" s="12">
        <v>1165</v>
      </c>
      <c r="AD18" s="12">
        <v>80</v>
      </c>
      <c r="AE18" s="13">
        <f t="shared" si="2"/>
        <v>2493</v>
      </c>
      <c r="AG18" s="10">
        <v>1993</v>
      </c>
      <c r="AH18" s="16">
        <f t="shared" si="6"/>
        <v>93.90221118391149</v>
      </c>
      <c r="AI18" s="16">
        <f t="shared" si="6"/>
        <v>5.284756503933173</v>
      </c>
      <c r="AJ18" s="16">
        <f t="shared" si="6"/>
        <v>0.8130323121553303</v>
      </c>
      <c r="AK18" s="16">
        <f t="shared" si="7"/>
        <v>100</v>
      </c>
      <c r="AL18" s="16"/>
      <c r="AM18" s="16">
        <f t="shared" si="3"/>
        <v>57.73817214169632</v>
      </c>
      <c r="AN18" s="16">
        <f t="shared" si="3"/>
        <v>38.23538512426511</v>
      </c>
      <c r="AO18" s="16">
        <f t="shared" si="3"/>
        <v>4.02644273403857</v>
      </c>
      <c r="AP18" s="16">
        <f t="shared" si="3"/>
        <v>100</v>
      </c>
      <c r="AQ18" s="16"/>
      <c r="AR18" s="16">
        <f t="shared" si="4"/>
        <v>34.54811531715944</v>
      </c>
      <c r="AS18" s="16">
        <f t="shared" si="4"/>
        <v>9.260981687955068</v>
      </c>
      <c r="AT18" s="16">
        <f t="shared" si="4"/>
        <v>20.760198874748905</v>
      </c>
      <c r="AU18" s="16">
        <f t="shared" si="4"/>
        <v>35.43070412013658</v>
      </c>
      <c r="AV18" s="16">
        <f t="shared" si="4"/>
        <v>100</v>
      </c>
      <c r="AW18" s="16"/>
      <c r="AX18" s="16">
        <f t="shared" si="5"/>
        <v>47.693541917368634</v>
      </c>
      <c r="AY18" s="16">
        <f t="shared" si="5"/>
        <v>2.366626554352186</v>
      </c>
      <c r="AZ18" s="16">
        <f t="shared" si="5"/>
        <v>46.73084636983554</v>
      </c>
      <c r="BA18" s="16">
        <f t="shared" si="5"/>
        <v>3.2089851584436424</v>
      </c>
      <c r="BB18" s="16">
        <f t="shared" si="5"/>
        <v>100</v>
      </c>
    </row>
    <row r="19" spans="1:54" ht="12">
      <c r="A19" s="10">
        <v>1994</v>
      </c>
      <c r="B19" s="12">
        <v>101309000</v>
      </c>
      <c r="C19" s="12">
        <v>5866000</v>
      </c>
      <c r="D19" s="12">
        <v>891000</v>
      </c>
      <c r="E19" s="13">
        <f>D19+C19</f>
        <v>6757000</v>
      </c>
      <c r="F19" s="13">
        <f>SUM(B19:D19)</f>
        <v>108066000</v>
      </c>
      <c r="G19" s="13"/>
      <c r="H19" s="12">
        <v>15941441</v>
      </c>
      <c r="I19" s="12">
        <v>12561847</v>
      </c>
      <c r="J19" s="12">
        <v>1253292</v>
      </c>
      <c r="K19" s="13">
        <f t="shared" si="0"/>
        <v>29756580</v>
      </c>
      <c r="L19" s="12">
        <v>917182</v>
      </c>
      <c r="M19" s="12">
        <v>2902406</v>
      </c>
      <c r="N19" s="12">
        <v>789377</v>
      </c>
      <c r="O19" s="12">
        <v>1729830</v>
      </c>
      <c r="P19" s="12">
        <v>2967169</v>
      </c>
      <c r="Q19" s="13">
        <f t="shared" si="1"/>
        <v>8388782</v>
      </c>
      <c r="R19" s="13"/>
      <c r="S19" s="12">
        <v>95395204</v>
      </c>
      <c r="T19" s="14">
        <v>3.64</v>
      </c>
      <c r="U19" s="7" t="s">
        <v>43</v>
      </c>
      <c r="V19" s="7" t="s">
        <v>43</v>
      </c>
      <c r="W19" s="7" t="s">
        <v>43</v>
      </c>
      <c r="X19" s="7" t="s">
        <v>43</v>
      </c>
      <c r="Y19" s="13">
        <v>100320561</v>
      </c>
      <c r="Z19" s="13"/>
      <c r="AA19" s="12">
        <v>1175</v>
      </c>
      <c r="AB19" s="12">
        <v>57</v>
      </c>
      <c r="AC19" s="12">
        <v>1122</v>
      </c>
      <c r="AD19" s="12">
        <v>74</v>
      </c>
      <c r="AE19" s="13">
        <f t="shared" si="2"/>
        <v>2428</v>
      </c>
      <c r="AG19" s="10">
        <v>1994</v>
      </c>
      <c r="AH19" s="16">
        <f t="shared" si="6"/>
        <v>93.74733958876982</v>
      </c>
      <c r="AI19" s="16">
        <f t="shared" si="6"/>
        <v>5.428164269983158</v>
      </c>
      <c r="AJ19" s="16">
        <f t="shared" si="6"/>
        <v>0.8244961412470158</v>
      </c>
      <c r="AK19" s="16">
        <f t="shared" si="7"/>
        <v>100</v>
      </c>
      <c r="AL19" s="16"/>
      <c r="AM19" s="16">
        <f t="shared" si="3"/>
        <v>53.57282658154936</v>
      </c>
      <c r="AN19" s="16">
        <f t="shared" si="3"/>
        <v>42.215358754265445</v>
      </c>
      <c r="AO19" s="16">
        <f t="shared" si="3"/>
        <v>4.211814664185199</v>
      </c>
      <c r="AP19" s="16">
        <f t="shared" si="3"/>
        <v>100</v>
      </c>
      <c r="AQ19" s="16"/>
      <c r="AR19" s="16">
        <f t="shared" si="4"/>
        <v>34.59865806502064</v>
      </c>
      <c r="AS19" s="16">
        <f t="shared" si="4"/>
        <v>9.409911951460892</v>
      </c>
      <c r="AT19" s="16">
        <f t="shared" si="4"/>
        <v>20.6207528101219</v>
      </c>
      <c r="AU19" s="16">
        <f t="shared" si="4"/>
        <v>35.370677173396565</v>
      </c>
      <c r="AV19" s="16">
        <f t="shared" si="4"/>
        <v>100</v>
      </c>
      <c r="AW19" s="16"/>
      <c r="AX19" s="16">
        <f t="shared" si="5"/>
        <v>48.39373970345964</v>
      </c>
      <c r="AY19" s="16">
        <f t="shared" si="5"/>
        <v>2.3476112026359144</v>
      </c>
      <c r="AZ19" s="16">
        <f t="shared" si="5"/>
        <v>46.21087314662274</v>
      </c>
      <c r="BA19" s="16">
        <f t="shared" si="5"/>
        <v>3.047775947281713</v>
      </c>
      <c r="BB19" s="16">
        <f t="shared" si="5"/>
        <v>100</v>
      </c>
    </row>
    <row r="20" spans="1:54" ht="12">
      <c r="A20" s="10">
        <v>1995</v>
      </c>
      <c r="B20" s="12">
        <v>105723000</v>
      </c>
      <c r="C20" s="12">
        <v>6670000</v>
      </c>
      <c r="D20" s="12">
        <v>1097000</v>
      </c>
      <c r="E20" s="13">
        <f>D20+C20</f>
        <v>7767000</v>
      </c>
      <c r="F20" s="13">
        <f>SUM(B20:D20)</f>
        <v>113490000</v>
      </c>
      <c r="G20" s="13"/>
      <c r="H20" s="12">
        <v>16547649</v>
      </c>
      <c r="I20" s="12">
        <v>14268879</v>
      </c>
      <c r="J20" s="12">
        <v>1273709</v>
      </c>
      <c r="K20" s="13">
        <f t="shared" si="0"/>
        <v>32090237</v>
      </c>
      <c r="L20" s="12">
        <v>1082545</v>
      </c>
      <c r="M20" s="12">
        <v>3195951</v>
      </c>
      <c r="N20" s="12">
        <v>816753</v>
      </c>
      <c r="O20" s="12">
        <v>1831725</v>
      </c>
      <c r="P20" s="12">
        <v>3342044</v>
      </c>
      <c r="Q20" s="13">
        <f t="shared" si="1"/>
        <v>9186473</v>
      </c>
      <c r="R20" s="13"/>
      <c r="S20" s="12">
        <v>99112413</v>
      </c>
      <c r="T20" s="14">
        <v>3.64</v>
      </c>
      <c r="U20" s="7" t="s">
        <v>43</v>
      </c>
      <c r="V20" s="7" t="s">
        <v>43</v>
      </c>
      <c r="W20" s="7" t="s">
        <v>43</v>
      </c>
      <c r="X20" s="7" t="s">
        <v>43</v>
      </c>
      <c r="Y20" s="13">
        <v>104552161</v>
      </c>
      <c r="Z20" s="13"/>
      <c r="AA20" s="12">
        <v>1385</v>
      </c>
      <c r="AB20" s="12">
        <v>88</v>
      </c>
      <c r="AC20" s="12">
        <v>1095</v>
      </c>
      <c r="AD20" s="12">
        <v>70</v>
      </c>
      <c r="AE20" s="13">
        <f t="shared" si="2"/>
        <v>2638</v>
      </c>
      <c r="AG20" s="10">
        <v>1995</v>
      </c>
      <c r="AH20" s="16">
        <f t="shared" si="6"/>
        <v>93.15622521808089</v>
      </c>
      <c r="AI20" s="16">
        <f t="shared" si="6"/>
        <v>5.877169794695568</v>
      </c>
      <c r="AJ20" s="16">
        <f t="shared" si="6"/>
        <v>0.9666049872235439</v>
      </c>
      <c r="AK20" s="16">
        <f t="shared" si="7"/>
        <v>100</v>
      </c>
      <c r="AL20" s="16"/>
      <c r="AM20" s="16">
        <f t="shared" si="3"/>
        <v>51.56599186226016</v>
      </c>
      <c r="AN20" s="16">
        <f t="shared" si="3"/>
        <v>44.4648601379915</v>
      </c>
      <c r="AO20" s="16">
        <f t="shared" si="3"/>
        <v>3.9691479997483348</v>
      </c>
      <c r="AP20" s="16">
        <f t="shared" si="3"/>
        <v>100</v>
      </c>
      <c r="AQ20" s="16"/>
      <c r="AR20" s="16">
        <f t="shared" si="4"/>
        <v>34.789750103222424</v>
      </c>
      <c r="AS20" s="16">
        <f t="shared" si="4"/>
        <v>8.890822408121158</v>
      </c>
      <c r="AT20" s="16">
        <f t="shared" si="4"/>
        <v>19.93937172623269</v>
      </c>
      <c r="AU20" s="16">
        <f t="shared" si="4"/>
        <v>36.38005576242373</v>
      </c>
      <c r="AV20" s="16">
        <f t="shared" si="4"/>
        <v>100</v>
      </c>
      <c r="AW20" s="16"/>
      <c r="AX20" s="16">
        <f t="shared" si="5"/>
        <v>52.501895375284306</v>
      </c>
      <c r="AY20" s="16">
        <f t="shared" si="5"/>
        <v>3.335860500379075</v>
      </c>
      <c r="AZ20" s="16">
        <f t="shared" si="5"/>
        <v>41.50871872630781</v>
      </c>
      <c r="BA20" s="16">
        <f t="shared" si="5"/>
        <v>2.6535253980288096</v>
      </c>
      <c r="BB20" s="16">
        <f t="shared" si="5"/>
        <v>100</v>
      </c>
    </row>
    <row r="21" spans="1:54" ht="12">
      <c r="A21" s="10">
        <v>1996</v>
      </c>
      <c r="B21" s="12">
        <v>109192000</v>
      </c>
      <c r="C21" s="17" t="s">
        <v>3</v>
      </c>
      <c r="D21" s="17" t="s">
        <v>3</v>
      </c>
      <c r="E21" s="12">
        <v>8992000</v>
      </c>
      <c r="F21" s="13">
        <f>E21+B21</f>
        <v>118184000</v>
      </c>
      <c r="G21" s="13"/>
      <c r="H21" s="12">
        <v>16076270</v>
      </c>
      <c r="I21" s="12">
        <v>13957258</v>
      </c>
      <c r="J21" s="12">
        <v>968862</v>
      </c>
      <c r="K21" s="13">
        <f t="shared" si="0"/>
        <v>31002390</v>
      </c>
      <c r="L21" s="12">
        <v>1159156</v>
      </c>
      <c r="M21" s="12">
        <v>3411612</v>
      </c>
      <c r="N21" s="12">
        <v>823977</v>
      </c>
      <c r="O21" s="12">
        <v>1724398</v>
      </c>
      <c r="P21" s="12">
        <v>3333271</v>
      </c>
      <c r="Q21" s="13">
        <f t="shared" si="1"/>
        <v>9293258</v>
      </c>
      <c r="R21" s="13"/>
      <c r="S21" s="12">
        <v>101826704</v>
      </c>
      <c r="T21" s="14">
        <v>3.65</v>
      </c>
      <c r="U21" s="7" t="s">
        <v>43</v>
      </c>
      <c r="V21" s="7" t="s">
        <v>43</v>
      </c>
      <c r="W21" s="7" t="s">
        <v>43</v>
      </c>
      <c r="X21" s="7" t="s">
        <v>43</v>
      </c>
      <c r="Y21" s="13">
        <v>107236783</v>
      </c>
      <c r="Z21" s="13"/>
      <c r="AA21" s="12">
        <v>1278</v>
      </c>
      <c r="AB21" s="12">
        <v>77</v>
      </c>
      <c r="AC21" s="12">
        <v>976</v>
      </c>
      <c r="AD21" s="12">
        <v>65</v>
      </c>
      <c r="AE21" s="13">
        <f t="shared" si="2"/>
        <v>2396</v>
      </c>
      <c r="AG21" s="10">
        <v>1996</v>
      </c>
      <c r="AH21" s="16">
        <f t="shared" si="6"/>
        <v>92.39152507953699</v>
      </c>
      <c r="AI21" s="16" t="e">
        <f t="shared" si="6"/>
        <v>#VALUE!</v>
      </c>
      <c r="AJ21" s="16" t="e">
        <f t="shared" si="6"/>
        <v>#VALUE!</v>
      </c>
      <c r="AK21" s="16">
        <f t="shared" si="7"/>
        <v>100</v>
      </c>
      <c r="AL21" s="16"/>
      <c r="AM21" s="16">
        <f t="shared" si="3"/>
        <v>51.85493763545327</v>
      </c>
      <c r="AN21" s="16">
        <f t="shared" si="3"/>
        <v>45.019942010922385</v>
      </c>
      <c r="AO21" s="16">
        <f t="shared" si="3"/>
        <v>3.1251203536243497</v>
      </c>
      <c r="AP21" s="16">
        <f t="shared" si="3"/>
        <v>100</v>
      </c>
      <c r="AQ21" s="16"/>
      <c r="AR21" s="16">
        <f t="shared" si="4"/>
        <v>36.71061322089626</v>
      </c>
      <c r="AS21" s="16">
        <f t="shared" si="4"/>
        <v>8.866395401913946</v>
      </c>
      <c r="AT21" s="16">
        <f t="shared" si="4"/>
        <v>18.555365620969525</v>
      </c>
      <c r="AU21" s="16">
        <f t="shared" si="4"/>
        <v>35.867625756220264</v>
      </c>
      <c r="AV21" s="16">
        <f t="shared" si="4"/>
        <v>100</v>
      </c>
      <c r="AW21" s="16"/>
      <c r="AX21" s="16">
        <f t="shared" si="5"/>
        <v>53.33889816360601</v>
      </c>
      <c r="AY21" s="16">
        <f t="shared" si="5"/>
        <v>3.2136894824707847</v>
      </c>
      <c r="AZ21" s="16">
        <f t="shared" si="5"/>
        <v>40.73455759599332</v>
      </c>
      <c r="BA21" s="16">
        <f t="shared" si="5"/>
        <v>2.712854757929883</v>
      </c>
      <c r="BB21" s="16">
        <f t="shared" si="5"/>
        <v>100</v>
      </c>
    </row>
    <row r="22" spans="1:54" ht="12">
      <c r="A22" s="10">
        <v>1997</v>
      </c>
      <c r="B22" s="12">
        <v>109577000</v>
      </c>
      <c r="C22" s="12">
        <v>5268000</v>
      </c>
      <c r="D22" s="12">
        <v>678000</v>
      </c>
      <c r="E22" s="13">
        <f aca="true" t="shared" si="8" ref="E22:E40">C22+D22</f>
        <v>5946000</v>
      </c>
      <c r="F22" s="12">
        <v>115524000</v>
      </c>
      <c r="G22" s="12"/>
      <c r="H22" s="12">
        <v>14221517</v>
      </c>
      <c r="I22" s="12">
        <v>13668061</v>
      </c>
      <c r="J22" s="12">
        <v>995197</v>
      </c>
      <c r="K22" s="13">
        <f t="shared" si="0"/>
        <v>28884775</v>
      </c>
      <c r="L22" s="12">
        <v>1401555</v>
      </c>
      <c r="M22" s="12">
        <v>3408244</v>
      </c>
      <c r="N22" s="12">
        <v>745148</v>
      </c>
      <c r="O22" s="12">
        <v>1558005</v>
      </c>
      <c r="P22" s="12">
        <v>3277653</v>
      </c>
      <c r="Q22" s="13">
        <f t="shared" si="1"/>
        <v>8989050</v>
      </c>
      <c r="R22" s="13"/>
      <c r="S22" s="12">
        <v>101300388</v>
      </c>
      <c r="T22" s="14">
        <v>3.66</v>
      </c>
      <c r="U22" s="7" t="s">
        <v>43</v>
      </c>
      <c r="V22" s="7" t="s">
        <v>43</v>
      </c>
      <c r="W22" s="7" t="s">
        <v>43</v>
      </c>
      <c r="X22" s="7" t="s">
        <v>43</v>
      </c>
      <c r="Y22" s="13">
        <v>109032316</v>
      </c>
      <c r="Z22" s="13"/>
      <c r="AA22" s="12">
        <v>1102</v>
      </c>
      <c r="AB22" s="12">
        <v>61</v>
      </c>
      <c r="AC22" s="12">
        <v>831</v>
      </c>
      <c r="AD22" s="12">
        <v>47</v>
      </c>
      <c r="AE22" s="13">
        <f t="shared" si="2"/>
        <v>2041</v>
      </c>
      <c r="AG22" s="10">
        <v>1997</v>
      </c>
      <c r="AH22" s="16">
        <f t="shared" si="6"/>
        <v>94.8521519337973</v>
      </c>
      <c r="AI22" s="16">
        <f t="shared" si="6"/>
        <v>4.560091409577231</v>
      </c>
      <c r="AJ22" s="16">
        <f t="shared" si="6"/>
        <v>0.5868910356289602</v>
      </c>
      <c r="AK22" s="16">
        <f t="shared" si="7"/>
        <v>100</v>
      </c>
      <c r="AL22" s="16"/>
      <c r="AM22" s="16">
        <f t="shared" si="3"/>
        <v>49.23533937861728</v>
      </c>
      <c r="AN22" s="16">
        <f t="shared" si="3"/>
        <v>47.31925729038914</v>
      </c>
      <c r="AO22" s="16">
        <f t="shared" si="3"/>
        <v>3.445403330993577</v>
      </c>
      <c r="AP22" s="16">
        <f t="shared" si="3"/>
        <v>100</v>
      </c>
      <c r="AQ22" s="16"/>
      <c r="AR22" s="16">
        <f t="shared" si="4"/>
        <v>37.915508312891795</v>
      </c>
      <c r="AS22" s="16">
        <f t="shared" si="4"/>
        <v>8.28950779003343</v>
      </c>
      <c r="AT22" s="16">
        <f t="shared" si="4"/>
        <v>17.332254242661904</v>
      </c>
      <c r="AU22" s="16">
        <f t="shared" si="4"/>
        <v>36.46272965441287</v>
      </c>
      <c r="AV22" s="16">
        <f t="shared" si="4"/>
        <v>100</v>
      </c>
      <c r="AW22" s="16"/>
      <c r="AX22" s="16">
        <f t="shared" si="5"/>
        <v>53.99314061734444</v>
      </c>
      <c r="AY22" s="16">
        <f t="shared" si="5"/>
        <v>2.9887310142087213</v>
      </c>
      <c r="AZ22" s="16">
        <f t="shared" si="5"/>
        <v>40.71533561979422</v>
      </c>
      <c r="BA22" s="16">
        <f t="shared" si="5"/>
        <v>2.3027927486526214</v>
      </c>
      <c r="BB22" s="16">
        <f t="shared" si="5"/>
        <v>100</v>
      </c>
    </row>
    <row r="23" spans="1:54" ht="12">
      <c r="A23" s="10">
        <v>1998</v>
      </c>
      <c r="B23" s="12">
        <v>111199000</v>
      </c>
      <c r="C23" s="12">
        <v>6515000</v>
      </c>
      <c r="D23" s="12">
        <v>563000</v>
      </c>
      <c r="E23" s="13">
        <f t="shared" si="8"/>
        <v>7078000</v>
      </c>
      <c r="F23" s="13">
        <f aca="true" t="shared" si="9" ref="F23:F35">E23+B23</f>
        <v>118277000</v>
      </c>
      <c r="G23" s="13"/>
      <c r="H23" s="12">
        <v>14102147</v>
      </c>
      <c r="I23" s="12">
        <v>14594267</v>
      </c>
      <c r="J23" s="12">
        <v>1317560</v>
      </c>
      <c r="K23" s="13">
        <f t="shared" si="0"/>
        <v>30013974</v>
      </c>
      <c r="L23" s="12">
        <v>1360392</v>
      </c>
      <c r="M23" s="12">
        <v>3567438</v>
      </c>
      <c r="N23" s="12">
        <v>1327874</v>
      </c>
      <c r="O23" s="12">
        <v>1775920</v>
      </c>
      <c r="P23" s="12">
        <v>3453476</v>
      </c>
      <c r="Q23" s="13">
        <f t="shared" si="1"/>
        <v>10124708</v>
      </c>
      <c r="R23" s="13"/>
      <c r="S23" s="12">
        <v>102915358</v>
      </c>
      <c r="T23" s="14">
        <v>3.71</v>
      </c>
      <c r="U23" s="7" t="s">
        <v>43</v>
      </c>
      <c r="V23" s="7" t="s">
        <v>43</v>
      </c>
      <c r="W23" s="7" t="s">
        <v>43</v>
      </c>
      <c r="X23" s="7" t="s">
        <v>43</v>
      </c>
      <c r="Y23" s="13">
        <v>108685865</v>
      </c>
      <c r="Z23" s="13"/>
      <c r="AA23" s="12">
        <v>1268</v>
      </c>
      <c r="AB23" s="12">
        <v>74</v>
      </c>
      <c r="AC23" s="12">
        <v>853</v>
      </c>
      <c r="AD23" s="12">
        <v>51</v>
      </c>
      <c r="AE23" s="13">
        <f t="shared" si="2"/>
        <v>2246</v>
      </c>
      <c r="AG23" s="10">
        <v>1998</v>
      </c>
      <c r="AH23" s="16">
        <f t="shared" si="6"/>
        <v>94.01574270568243</v>
      </c>
      <c r="AI23" s="16">
        <f t="shared" si="6"/>
        <v>5.508256043017662</v>
      </c>
      <c r="AJ23" s="16">
        <f t="shared" si="6"/>
        <v>0.4760012512999146</v>
      </c>
      <c r="AK23" s="16">
        <f t="shared" si="7"/>
        <v>100</v>
      </c>
      <c r="AL23" s="16"/>
      <c r="AM23" s="16">
        <f t="shared" si="3"/>
        <v>46.985270927468655</v>
      </c>
      <c r="AN23" s="16">
        <f t="shared" si="3"/>
        <v>48.62490718489994</v>
      </c>
      <c r="AO23" s="16">
        <f t="shared" si="3"/>
        <v>4.389821887631408</v>
      </c>
      <c r="AP23" s="16">
        <f t="shared" si="3"/>
        <v>100</v>
      </c>
      <c r="AQ23" s="16"/>
      <c r="AR23" s="16">
        <f t="shared" si="4"/>
        <v>35.23497171473982</v>
      </c>
      <c r="AS23" s="16">
        <f t="shared" si="4"/>
        <v>13.1151831736777</v>
      </c>
      <c r="AT23" s="16">
        <f t="shared" si="4"/>
        <v>17.540456475386748</v>
      </c>
      <c r="AU23" s="16">
        <f t="shared" si="4"/>
        <v>34.10938863619573</v>
      </c>
      <c r="AV23" s="16">
        <f t="shared" si="4"/>
        <v>100</v>
      </c>
      <c r="AW23" s="16"/>
      <c r="AX23" s="16">
        <f t="shared" si="5"/>
        <v>56.45592163846839</v>
      </c>
      <c r="AY23" s="16">
        <f t="shared" si="5"/>
        <v>3.2947462154942118</v>
      </c>
      <c r="AZ23" s="16">
        <f t="shared" si="5"/>
        <v>37.978628673196795</v>
      </c>
      <c r="BA23" s="16">
        <f t="shared" si="5"/>
        <v>2.2707034728406055</v>
      </c>
      <c r="BB23" s="16">
        <f t="shared" si="5"/>
        <v>100</v>
      </c>
    </row>
    <row r="24" spans="1:54" ht="12">
      <c r="A24" s="10">
        <v>1999</v>
      </c>
      <c r="B24" s="12">
        <f>110321751+1268086</f>
        <v>111589837</v>
      </c>
      <c r="C24" s="12">
        <v>6049532</v>
      </c>
      <c r="D24" s="12">
        <v>607181</v>
      </c>
      <c r="E24" s="13">
        <f t="shared" si="8"/>
        <v>6656713</v>
      </c>
      <c r="F24" s="13">
        <f t="shared" si="9"/>
        <v>118246550</v>
      </c>
      <c r="G24" s="13"/>
      <c r="H24" s="12">
        <v>16005989</v>
      </c>
      <c r="I24" s="12">
        <v>15159467</v>
      </c>
      <c r="J24" s="12">
        <v>919286</v>
      </c>
      <c r="K24" s="13">
        <f t="shared" si="0"/>
        <v>32084742</v>
      </c>
      <c r="L24" s="12">
        <v>1474326</v>
      </c>
      <c r="M24" s="12">
        <v>3813311</v>
      </c>
      <c r="N24" s="12">
        <v>779409</v>
      </c>
      <c r="O24" s="12">
        <v>1653780</v>
      </c>
      <c r="P24" s="12">
        <v>3991616</v>
      </c>
      <c r="Q24" s="13">
        <f t="shared" si="1"/>
        <v>10238116</v>
      </c>
      <c r="R24" s="13"/>
      <c r="S24" s="12">
        <v>103254077</v>
      </c>
      <c r="T24" s="14">
        <v>3.69</v>
      </c>
      <c r="U24" s="14">
        <v>3.25</v>
      </c>
      <c r="V24" s="12">
        <v>4167937</v>
      </c>
      <c r="W24" s="12">
        <v>93935</v>
      </c>
      <c r="X24" s="12">
        <v>1229441</v>
      </c>
      <c r="Y24" s="13">
        <f aca="true" t="shared" si="10" ref="Y24:Y35">X24+W24+V24+S24</f>
        <v>108745390</v>
      </c>
      <c r="Z24" s="13"/>
      <c r="AA24" s="12">
        <v>1278</v>
      </c>
      <c r="AB24" s="12">
        <v>72</v>
      </c>
      <c r="AC24" s="12">
        <v>891</v>
      </c>
      <c r="AD24" s="12">
        <v>127</v>
      </c>
      <c r="AE24" s="13">
        <f t="shared" si="2"/>
        <v>2368</v>
      </c>
      <c r="AG24" s="10">
        <v>1999</v>
      </c>
      <c r="AH24" s="16">
        <f t="shared" si="6"/>
        <v>94.3704801535436</v>
      </c>
      <c r="AI24" s="16">
        <f t="shared" si="6"/>
        <v>5.116032560780843</v>
      </c>
      <c r="AJ24" s="16">
        <f t="shared" si="6"/>
        <v>0.5134872856755651</v>
      </c>
      <c r="AK24" s="16">
        <f t="shared" si="7"/>
        <v>100</v>
      </c>
      <c r="AL24" s="16"/>
      <c r="AM24" s="16">
        <f t="shared" si="3"/>
        <v>49.8866065371509</v>
      </c>
      <c r="AN24" s="16">
        <f t="shared" si="3"/>
        <v>47.24821224992241</v>
      </c>
      <c r="AO24" s="16">
        <f t="shared" si="3"/>
        <v>2.8651812129266925</v>
      </c>
      <c r="AP24" s="16">
        <f t="shared" si="3"/>
        <v>100</v>
      </c>
      <c r="AQ24" s="16"/>
      <c r="AR24" s="16">
        <f t="shared" si="4"/>
        <v>37.24621795650684</v>
      </c>
      <c r="AS24" s="16">
        <f t="shared" si="4"/>
        <v>7.612816654939248</v>
      </c>
      <c r="AT24" s="16">
        <f t="shared" si="4"/>
        <v>16.15316724287945</v>
      </c>
      <c r="AU24" s="16">
        <f t="shared" si="4"/>
        <v>38.98779814567446</v>
      </c>
      <c r="AV24" s="16">
        <f t="shared" si="4"/>
        <v>100</v>
      </c>
      <c r="AW24" s="16"/>
      <c r="AX24" s="16">
        <f t="shared" si="5"/>
        <v>53.9695945945946</v>
      </c>
      <c r="AY24" s="16">
        <f t="shared" si="5"/>
        <v>3.0405405405405403</v>
      </c>
      <c r="AZ24" s="16">
        <f t="shared" si="5"/>
        <v>37.626689189189186</v>
      </c>
      <c r="BA24" s="16">
        <f t="shared" si="5"/>
        <v>5.363175675675675</v>
      </c>
      <c r="BB24" s="16">
        <f t="shared" si="5"/>
        <v>100</v>
      </c>
    </row>
    <row r="25" spans="1:54" ht="12">
      <c r="A25" s="10">
        <v>2000</v>
      </c>
      <c r="B25" s="12">
        <v>109626790</v>
      </c>
      <c r="C25" s="12">
        <v>5665707</v>
      </c>
      <c r="D25" s="12">
        <v>289269</v>
      </c>
      <c r="E25" s="13">
        <f t="shared" si="8"/>
        <v>5954976</v>
      </c>
      <c r="F25" s="13">
        <f t="shared" si="9"/>
        <v>115581766</v>
      </c>
      <c r="G25" s="13"/>
      <c r="H25" s="12">
        <v>14798346</v>
      </c>
      <c r="I25" s="12">
        <v>13820303</v>
      </c>
      <c r="J25" s="12">
        <v>819915</v>
      </c>
      <c r="K25" s="13">
        <f t="shared" si="0"/>
        <v>29438564</v>
      </c>
      <c r="L25" s="12">
        <v>1330292</v>
      </c>
      <c r="M25" s="12">
        <v>3706746</v>
      </c>
      <c r="N25" s="12">
        <v>825688</v>
      </c>
      <c r="O25" s="12">
        <v>1603979</v>
      </c>
      <c r="P25" s="12">
        <v>4035847</v>
      </c>
      <c r="Q25" s="13">
        <f t="shared" si="1"/>
        <v>10172260</v>
      </c>
      <c r="R25" s="13"/>
      <c r="S25" s="12">
        <v>100836122</v>
      </c>
      <c r="T25" s="14">
        <v>3.65</v>
      </c>
      <c r="U25" s="14">
        <v>3.25</v>
      </c>
      <c r="V25" s="12">
        <v>4484392</v>
      </c>
      <c r="W25" s="12">
        <v>118448</v>
      </c>
      <c r="X25" s="12">
        <v>1038631</v>
      </c>
      <c r="Y25" s="13">
        <f t="shared" si="10"/>
        <v>106477593</v>
      </c>
      <c r="Z25" s="13"/>
      <c r="AA25" s="12">
        <v>1299</v>
      </c>
      <c r="AB25" s="12">
        <v>87</v>
      </c>
      <c r="AC25" s="12">
        <v>828</v>
      </c>
      <c r="AD25" s="12">
        <v>105</v>
      </c>
      <c r="AE25" s="13">
        <f t="shared" si="2"/>
        <v>2319</v>
      </c>
      <c r="AG25" s="10">
        <v>2000</v>
      </c>
      <c r="AH25" s="16">
        <f t="shared" si="6"/>
        <v>94.8478240071189</v>
      </c>
      <c r="AI25" s="16">
        <f t="shared" si="6"/>
        <v>4.901903817596973</v>
      </c>
      <c r="AJ25" s="16">
        <f t="shared" si="6"/>
        <v>0.25027217528411877</v>
      </c>
      <c r="AK25" s="16">
        <f t="shared" si="7"/>
        <v>100</v>
      </c>
      <c r="AL25" s="16"/>
      <c r="AM25" s="16">
        <f t="shared" si="3"/>
        <v>50.26857288283491</v>
      </c>
      <c r="AN25" s="16">
        <f t="shared" si="3"/>
        <v>46.94625390015627</v>
      </c>
      <c r="AO25" s="16">
        <f t="shared" si="3"/>
        <v>2.785173217008819</v>
      </c>
      <c r="AP25" s="16">
        <f t="shared" si="3"/>
        <v>100</v>
      </c>
      <c r="AQ25" s="16"/>
      <c r="AR25" s="16">
        <f t="shared" si="4"/>
        <v>36.43974888569502</v>
      </c>
      <c r="AS25" s="16">
        <f t="shared" si="4"/>
        <v>8.117055600230431</v>
      </c>
      <c r="AT25" s="16">
        <f t="shared" si="4"/>
        <v>15.7681675458551</v>
      </c>
      <c r="AU25" s="16">
        <f t="shared" si="4"/>
        <v>39.67502796821945</v>
      </c>
      <c r="AV25" s="16">
        <f t="shared" si="4"/>
        <v>100</v>
      </c>
      <c r="AW25" s="16"/>
      <c r="AX25" s="16">
        <f t="shared" si="5"/>
        <v>56.01552393272962</v>
      </c>
      <c r="AY25" s="16">
        <f t="shared" si="5"/>
        <v>3.7516170763260024</v>
      </c>
      <c r="AZ25" s="16">
        <f t="shared" si="5"/>
        <v>35.70504527813713</v>
      </c>
      <c r="BA25" s="16">
        <f t="shared" si="5"/>
        <v>4.527813712807244</v>
      </c>
      <c r="BB25" s="16">
        <f t="shared" si="5"/>
        <v>100</v>
      </c>
    </row>
    <row r="26" spans="1:54" ht="12">
      <c r="A26" s="10">
        <v>2001</v>
      </c>
      <c r="B26" s="12">
        <v>101595609</v>
      </c>
      <c r="C26" s="12">
        <v>4850529</v>
      </c>
      <c r="D26" s="12">
        <v>148502</v>
      </c>
      <c r="E26" s="13">
        <f t="shared" si="8"/>
        <v>4999031</v>
      </c>
      <c r="F26" s="13">
        <f t="shared" si="9"/>
        <v>106594640</v>
      </c>
      <c r="G26" s="13"/>
      <c r="H26" s="12">
        <v>15865425</v>
      </c>
      <c r="I26" s="12">
        <v>11687894</v>
      </c>
      <c r="J26" s="12">
        <v>1890086</v>
      </c>
      <c r="K26" s="13">
        <f t="shared" si="0"/>
        <v>29443405</v>
      </c>
      <c r="L26" s="12">
        <v>1217964</v>
      </c>
      <c r="M26" s="12">
        <v>3848999</v>
      </c>
      <c r="N26" s="12">
        <v>908461</v>
      </c>
      <c r="O26" s="12">
        <v>1830723</v>
      </c>
      <c r="P26" s="12">
        <v>4318120</v>
      </c>
      <c r="Q26" s="13">
        <f t="shared" si="1"/>
        <v>10906303</v>
      </c>
      <c r="R26" s="13"/>
      <c r="S26" s="12">
        <v>100057996</v>
      </c>
      <c r="T26" s="14">
        <v>3.65</v>
      </c>
      <c r="U26" s="14">
        <v>3.27</v>
      </c>
      <c r="V26" s="12">
        <v>4850529</v>
      </c>
      <c r="W26" s="12">
        <v>148502</v>
      </c>
      <c r="X26" s="12">
        <v>1537613</v>
      </c>
      <c r="Y26" s="13">
        <f t="shared" si="10"/>
        <v>106594640</v>
      </c>
      <c r="Z26" s="13"/>
      <c r="AA26" s="12">
        <v>1305</v>
      </c>
      <c r="AB26" s="12">
        <v>83</v>
      </c>
      <c r="AC26" s="12">
        <v>789</v>
      </c>
      <c r="AD26" s="12">
        <v>98</v>
      </c>
      <c r="AE26" s="13">
        <f t="shared" si="2"/>
        <v>2275</v>
      </c>
      <c r="AG26" s="10">
        <v>2001</v>
      </c>
      <c r="AH26" s="16">
        <f t="shared" si="6"/>
        <v>95.3102416781932</v>
      </c>
      <c r="AI26" s="16">
        <f t="shared" si="6"/>
        <v>4.550443624557483</v>
      </c>
      <c r="AJ26" s="16">
        <f t="shared" si="6"/>
        <v>0.1393146972493176</v>
      </c>
      <c r="AK26" s="16">
        <f t="shared" si="7"/>
        <v>100</v>
      </c>
      <c r="AL26" s="16"/>
      <c r="AM26" s="16">
        <f t="shared" si="3"/>
        <v>53.88447769542959</v>
      </c>
      <c r="AN26" s="16">
        <f t="shared" si="3"/>
        <v>39.6961356881108</v>
      </c>
      <c r="AO26" s="16">
        <f t="shared" si="3"/>
        <v>6.419386616459612</v>
      </c>
      <c r="AP26" s="16">
        <f t="shared" si="3"/>
        <v>100</v>
      </c>
      <c r="AQ26" s="16"/>
      <c r="AR26" s="16">
        <f t="shared" si="4"/>
        <v>35.29150987277724</v>
      </c>
      <c r="AS26" s="16">
        <f t="shared" si="4"/>
        <v>8.329687887820464</v>
      </c>
      <c r="AT26" s="16">
        <f t="shared" si="4"/>
        <v>16.785917281043815</v>
      </c>
      <c r="AU26" s="16">
        <f t="shared" si="4"/>
        <v>39.59288495835848</v>
      </c>
      <c r="AV26" s="16">
        <f t="shared" si="4"/>
        <v>100</v>
      </c>
      <c r="AW26" s="16"/>
      <c r="AX26" s="16">
        <f t="shared" si="5"/>
        <v>57.362637362637365</v>
      </c>
      <c r="AY26" s="16">
        <f t="shared" si="5"/>
        <v>3.6483516483516483</v>
      </c>
      <c r="AZ26" s="16">
        <f t="shared" si="5"/>
        <v>34.68131868131868</v>
      </c>
      <c r="BA26" s="16">
        <f t="shared" si="5"/>
        <v>4.3076923076923075</v>
      </c>
      <c r="BB26" s="16">
        <f t="shared" si="5"/>
        <v>100</v>
      </c>
    </row>
    <row r="27" spans="1:54" ht="12">
      <c r="A27" s="10">
        <v>2002</v>
      </c>
      <c r="B27" s="12">
        <v>108842632</v>
      </c>
      <c r="C27" s="12">
        <v>5496113</v>
      </c>
      <c r="D27" s="12">
        <v>331856</v>
      </c>
      <c r="E27" s="13">
        <f t="shared" si="8"/>
        <v>5827969</v>
      </c>
      <c r="F27" s="13">
        <f t="shared" si="9"/>
        <v>114670601</v>
      </c>
      <c r="G27" s="13"/>
      <c r="H27" s="12">
        <v>15048532</v>
      </c>
      <c r="I27" s="12">
        <v>13144467</v>
      </c>
      <c r="J27" s="12">
        <v>1327652</v>
      </c>
      <c r="K27" s="13">
        <f t="shared" si="0"/>
        <v>29520651</v>
      </c>
      <c r="L27" s="12">
        <v>1241152</v>
      </c>
      <c r="M27" s="12">
        <v>4078077</v>
      </c>
      <c r="N27" s="12">
        <v>936625</v>
      </c>
      <c r="O27" s="12">
        <v>1712010</v>
      </c>
      <c r="P27" s="12">
        <v>4000848</v>
      </c>
      <c r="Q27" s="13">
        <f t="shared" si="1"/>
        <v>10727560</v>
      </c>
      <c r="R27" s="13"/>
      <c r="S27" s="12">
        <v>99848015</v>
      </c>
      <c r="T27" s="14">
        <v>3.66</v>
      </c>
      <c r="U27" s="14">
        <v>3.28</v>
      </c>
      <c r="V27" s="12">
        <v>4314798</v>
      </c>
      <c r="W27" s="12">
        <v>161035</v>
      </c>
      <c r="X27" s="12">
        <v>1242580</v>
      </c>
      <c r="Y27" s="13">
        <f t="shared" si="10"/>
        <v>105566428</v>
      </c>
      <c r="Z27" s="13"/>
      <c r="AA27" s="12">
        <v>1304</v>
      </c>
      <c r="AB27" s="12">
        <v>81</v>
      </c>
      <c r="AC27" s="12">
        <v>785</v>
      </c>
      <c r="AD27" s="12">
        <v>101</v>
      </c>
      <c r="AE27" s="13">
        <f t="shared" si="2"/>
        <v>2271</v>
      </c>
      <c r="AG27" s="10">
        <v>2002</v>
      </c>
      <c r="AH27" s="16">
        <f t="shared" si="6"/>
        <v>94.91764327632677</v>
      </c>
      <c r="AI27" s="16">
        <f t="shared" si="6"/>
        <v>4.792957350942985</v>
      </c>
      <c r="AJ27" s="16">
        <f t="shared" si="6"/>
        <v>0.2893993727302432</v>
      </c>
      <c r="AK27" s="16">
        <f t="shared" si="7"/>
        <v>100</v>
      </c>
      <c r="AL27" s="16"/>
      <c r="AM27" s="16">
        <f t="shared" si="3"/>
        <v>50.976287751919834</v>
      </c>
      <c r="AN27" s="16">
        <f t="shared" si="3"/>
        <v>44.52634530315744</v>
      </c>
      <c r="AO27" s="16">
        <f t="shared" si="3"/>
        <v>4.497366944922725</v>
      </c>
      <c r="AP27" s="16">
        <f t="shared" si="3"/>
        <v>100</v>
      </c>
      <c r="AQ27" s="16"/>
      <c r="AR27" s="16">
        <f t="shared" si="4"/>
        <v>38.014954006316444</v>
      </c>
      <c r="AS27" s="16">
        <f t="shared" si="4"/>
        <v>8.731016186346196</v>
      </c>
      <c r="AT27" s="16">
        <f t="shared" si="4"/>
        <v>15.958987877951744</v>
      </c>
      <c r="AU27" s="16">
        <f t="shared" si="4"/>
        <v>37.29504192938562</v>
      </c>
      <c r="AV27" s="16">
        <f t="shared" si="4"/>
        <v>100</v>
      </c>
      <c r="AW27" s="16"/>
      <c r="AX27" s="16">
        <f t="shared" si="5"/>
        <v>57.41963892558344</v>
      </c>
      <c r="AY27" s="16">
        <f t="shared" si="5"/>
        <v>3.5667107001321003</v>
      </c>
      <c r="AZ27" s="16">
        <f t="shared" si="5"/>
        <v>34.56627036547776</v>
      </c>
      <c r="BA27" s="16">
        <f t="shared" si="5"/>
        <v>4.447380008806693</v>
      </c>
      <c r="BB27" s="16">
        <f t="shared" si="5"/>
        <v>100</v>
      </c>
    </row>
    <row r="28" spans="1:54" ht="12">
      <c r="A28" s="10">
        <v>2003</v>
      </c>
      <c r="B28" s="12">
        <v>109158213</v>
      </c>
      <c r="C28" s="12">
        <v>5829810</v>
      </c>
      <c r="D28" s="12">
        <v>416499</v>
      </c>
      <c r="E28" s="13">
        <f t="shared" si="8"/>
        <v>6246309</v>
      </c>
      <c r="F28" s="13">
        <f t="shared" si="9"/>
        <v>115404522</v>
      </c>
      <c r="G28" s="13"/>
      <c r="H28" s="12">
        <v>14630644</v>
      </c>
      <c r="I28" s="12">
        <v>13039899</v>
      </c>
      <c r="J28" s="12">
        <v>1441749</v>
      </c>
      <c r="K28" s="13">
        <f t="shared" si="0"/>
        <v>29112292</v>
      </c>
      <c r="L28" s="12">
        <v>1244651</v>
      </c>
      <c r="M28" s="12">
        <v>3948537</v>
      </c>
      <c r="N28" s="12">
        <v>903034</v>
      </c>
      <c r="O28" s="12">
        <v>1767810</v>
      </c>
      <c r="P28" s="12">
        <v>4354337</v>
      </c>
      <c r="Q28" s="13">
        <f t="shared" si="1"/>
        <v>10973718</v>
      </c>
      <c r="R28" s="13"/>
      <c r="S28" s="12">
        <v>99917589</v>
      </c>
      <c r="T28" s="14">
        <v>3.67</v>
      </c>
      <c r="U28" s="14">
        <v>3.26</v>
      </c>
      <c r="V28" s="12">
        <v>4648495</v>
      </c>
      <c r="W28" s="12">
        <v>245678</v>
      </c>
      <c r="X28" s="12">
        <v>1488587</v>
      </c>
      <c r="Y28" s="13">
        <f t="shared" si="10"/>
        <v>106300349</v>
      </c>
      <c r="Z28" s="13"/>
      <c r="AA28" s="12">
        <v>1472</v>
      </c>
      <c r="AB28" s="12">
        <v>81</v>
      </c>
      <c r="AC28" s="12">
        <v>713</v>
      </c>
      <c r="AD28" s="12">
        <v>101</v>
      </c>
      <c r="AE28" s="13">
        <f t="shared" si="2"/>
        <v>2367</v>
      </c>
      <c r="AG28" s="10">
        <v>2003</v>
      </c>
      <c r="AH28" s="16">
        <f t="shared" si="6"/>
        <v>94.58746599201719</v>
      </c>
      <c r="AI28" s="16">
        <f t="shared" si="6"/>
        <v>5.051630472504361</v>
      </c>
      <c r="AJ28" s="16">
        <f t="shared" si="6"/>
        <v>0.3609035354784451</v>
      </c>
      <c r="AK28" s="16">
        <f t="shared" si="7"/>
        <v>100</v>
      </c>
      <c r="AL28" s="16"/>
      <c r="AM28" s="16">
        <f t="shared" si="3"/>
        <v>50.255898779800646</v>
      </c>
      <c r="AN28" s="16">
        <f t="shared" si="3"/>
        <v>44.79172921183945</v>
      </c>
      <c r="AO28" s="16">
        <f t="shared" si="3"/>
        <v>4.952372008359905</v>
      </c>
      <c r="AP28" s="16">
        <f t="shared" si="3"/>
        <v>100</v>
      </c>
      <c r="AQ28" s="16"/>
      <c r="AR28" s="16">
        <f t="shared" si="4"/>
        <v>35.98176114968509</v>
      </c>
      <c r="AS28" s="16">
        <f t="shared" si="4"/>
        <v>8.22906147214645</v>
      </c>
      <c r="AT28" s="16">
        <f t="shared" si="4"/>
        <v>16.109489965023705</v>
      </c>
      <c r="AU28" s="16">
        <f t="shared" si="4"/>
        <v>39.679687413144755</v>
      </c>
      <c r="AV28" s="16">
        <f t="shared" si="4"/>
        <v>100</v>
      </c>
      <c r="AW28" s="16"/>
      <c r="AX28" s="16">
        <f t="shared" si="5"/>
        <v>62.18842416561048</v>
      </c>
      <c r="AY28" s="16">
        <f t="shared" si="5"/>
        <v>3.4220532319391634</v>
      </c>
      <c r="AZ28" s="16">
        <f t="shared" si="5"/>
        <v>30.122517955217575</v>
      </c>
      <c r="BA28" s="16">
        <f t="shared" si="5"/>
        <v>4.267004647232784</v>
      </c>
      <c r="BB28" s="16">
        <f t="shared" si="5"/>
        <v>100</v>
      </c>
    </row>
    <row r="29" spans="1:54" ht="12">
      <c r="A29" s="10">
        <v>2004</v>
      </c>
      <c r="B29" s="12">
        <v>109114586.69999999</v>
      </c>
      <c r="C29" s="12">
        <v>6120024.409999999</v>
      </c>
      <c r="D29" s="12">
        <v>417851.28</v>
      </c>
      <c r="E29" s="18">
        <f t="shared" si="8"/>
        <v>6537875.6899999995</v>
      </c>
      <c r="F29" s="13">
        <f t="shared" si="9"/>
        <v>115652462.38999999</v>
      </c>
      <c r="G29" s="13"/>
      <c r="H29" s="12">
        <v>13912322</v>
      </c>
      <c r="I29" s="12">
        <v>13312140</v>
      </c>
      <c r="J29" s="12">
        <v>1490243</v>
      </c>
      <c r="K29" s="13">
        <f t="shared" si="0"/>
        <v>28714705</v>
      </c>
      <c r="L29" s="12">
        <v>1210797</v>
      </c>
      <c r="M29" s="12">
        <v>4186158</v>
      </c>
      <c r="N29" s="12">
        <v>954995</v>
      </c>
      <c r="O29" s="12">
        <v>1849950</v>
      </c>
      <c r="P29" s="12">
        <v>4396198</v>
      </c>
      <c r="Q29" s="13">
        <f t="shared" si="1"/>
        <v>11387301</v>
      </c>
      <c r="R29" s="13"/>
      <c r="S29" s="12">
        <v>99692021</v>
      </c>
      <c r="T29" s="14">
        <v>3.71</v>
      </c>
      <c r="U29" s="14">
        <v>3.29</v>
      </c>
      <c r="V29" s="12">
        <v>4938709</v>
      </c>
      <c r="W29" s="12">
        <v>247030</v>
      </c>
      <c r="X29" s="12">
        <v>1670529</v>
      </c>
      <c r="Y29" s="13">
        <f t="shared" si="10"/>
        <v>106548289</v>
      </c>
      <c r="Z29" s="13"/>
      <c r="AA29" s="12">
        <v>1465</v>
      </c>
      <c r="AB29" s="12">
        <v>76</v>
      </c>
      <c r="AC29" s="12">
        <v>705</v>
      </c>
      <c r="AD29" s="12">
        <v>98</v>
      </c>
      <c r="AE29" s="13">
        <f t="shared" si="2"/>
        <v>2344</v>
      </c>
      <c r="AG29" s="10">
        <v>2004</v>
      </c>
      <c r="AH29" s="16">
        <f t="shared" si="6"/>
        <v>94.34696369200236</v>
      </c>
      <c r="AI29" s="16">
        <f t="shared" si="6"/>
        <v>5.2917372302564765</v>
      </c>
      <c r="AJ29" s="16">
        <f t="shared" si="6"/>
        <v>0.3612990777411497</v>
      </c>
      <c r="AK29" s="16">
        <f t="shared" si="7"/>
        <v>100</v>
      </c>
      <c r="AL29" s="16"/>
      <c r="AM29" s="16">
        <f t="shared" si="3"/>
        <v>48.45016516798623</v>
      </c>
      <c r="AN29" s="16">
        <f t="shared" si="3"/>
        <v>46.36000961876502</v>
      </c>
      <c r="AO29" s="16">
        <f t="shared" si="3"/>
        <v>5.189825213248752</v>
      </c>
      <c r="AP29" s="16">
        <f t="shared" si="3"/>
        <v>100</v>
      </c>
      <c r="AQ29" s="16"/>
      <c r="AR29" s="16">
        <f t="shared" si="4"/>
        <v>36.76163473680023</v>
      </c>
      <c r="AS29" s="16">
        <f t="shared" si="4"/>
        <v>8.38649123264591</v>
      </c>
      <c r="AT29" s="16">
        <f t="shared" si="4"/>
        <v>16.245728465419507</v>
      </c>
      <c r="AU29" s="16">
        <f t="shared" si="4"/>
        <v>38.606145565134355</v>
      </c>
      <c r="AV29" s="16">
        <f t="shared" si="4"/>
        <v>100</v>
      </c>
      <c r="AW29" s="16"/>
      <c r="AX29" s="16">
        <f t="shared" si="5"/>
        <v>62.5</v>
      </c>
      <c r="AY29" s="16">
        <f t="shared" si="5"/>
        <v>3.242320819112628</v>
      </c>
      <c r="AZ29" s="16">
        <f t="shared" si="5"/>
        <v>30.076791808873722</v>
      </c>
      <c r="BA29" s="16">
        <f t="shared" si="5"/>
        <v>4.180887372013652</v>
      </c>
      <c r="BB29" s="16">
        <f t="shared" si="5"/>
        <v>100</v>
      </c>
    </row>
    <row r="30" spans="1:54" ht="12">
      <c r="A30" s="10">
        <v>2005</v>
      </c>
      <c r="B30" s="12">
        <v>112280995.31088789</v>
      </c>
      <c r="C30" s="12">
        <v>5320488.065229583</v>
      </c>
      <c r="D30" s="12">
        <v>494785.8621595406</v>
      </c>
      <c r="E30" s="18">
        <f t="shared" si="8"/>
        <v>5815273.9273891235</v>
      </c>
      <c r="F30" s="13">
        <f t="shared" si="9"/>
        <v>118096269.23827702</v>
      </c>
      <c r="G30" s="13"/>
      <c r="H30" s="12">
        <v>13804633</v>
      </c>
      <c r="I30" s="12">
        <v>13974435</v>
      </c>
      <c r="J30" s="12">
        <v>1626777</v>
      </c>
      <c r="K30" s="13">
        <f t="shared" si="0"/>
        <v>29405845</v>
      </c>
      <c r="L30" s="12">
        <v>1241185</v>
      </c>
      <c r="M30" s="12">
        <v>4141773</v>
      </c>
      <c r="N30" s="12">
        <v>1028273</v>
      </c>
      <c r="O30" s="12">
        <v>1890944</v>
      </c>
      <c r="P30" s="12">
        <v>4494833</v>
      </c>
      <c r="Q30" s="13">
        <f t="shared" si="1"/>
        <v>11555823</v>
      </c>
      <c r="R30" s="13"/>
      <c r="S30" s="12">
        <v>102164323</v>
      </c>
      <c r="T30" s="14">
        <v>3.71</v>
      </c>
      <c r="U30" s="14">
        <v>3.3</v>
      </c>
      <c r="V30" s="12">
        <v>4467425</v>
      </c>
      <c r="W30" s="12">
        <v>236717</v>
      </c>
      <c r="X30" s="12">
        <v>1888956</v>
      </c>
      <c r="Y30" s="13">
        <f t="shared" si="10"/>
        <v>108757421</v>
      </c>
      <c r="Z30" s="13"/>
      <c r="AA30" s="12">
        <v>1528</v>
      </c>
      <c r="AB30" s="12">
        <v>78</v>
      </c>
      <c r="AC30" s="12">
        <v>665</v>
      </c>
      <c r="AD30" s="12">
        <v>90</v>
      </c>
      <c r="AE30" s="13">
        <f t="shared" si="2"/>
        <v>2361</v>
      </c>
      <c r="AG30" s="10">
        <v>2005</v>
      </c>
      <c r="AH30" s="16">
        <f t="shared" si="6"/>
        <v>95.07581910512691</v>
      </c>
      <c r="AI30" s="16">
        <f t="shared" si="6"/>
        <v>4.505212653665373</v>
      </c>
      <c r="AJ30" s="16">
        <f t="shared" si="6"/>
        <v>0.41896824120771803</v>
      </c>
      <c r="AK30" s="16">
        <f t="shared" si="7"/>
        <v>100</v>
      </c>
      <c r="AL30" s="16"/>
      <c r="AM30" s="16">
        <f t="shared" si="3"/>
        <v>46.94520086057721</v>
      </c>
      <c r="AN30" s="16">
        <f t="shared" si="3"/>
        <v>47.52264388253424</v>
      </c>
      <c r="AO30" s="16">
        <f t="shared" si="3"/>
        <v>5.532155256888554</v>
      </c>
      <c r="AP30" s="16">
        <f t="shared" si="3"/>
        <v>100</v>
      </c>
      <c r="AQ30" s="16"/>
      <c r="AR30" s="16">
        <f t="shared" si="4"/>
        <v>35.8414368236689</v>
      </c>
      <c r="AS30" s="16">
        <f t="shared" si="4"/>
        <v>8.898310401604455</v>
      </c>
      <c r="AT30" s="16">
        <f t="shared" si="4"/>
        <v>16.363559739535642</v>
      </c>
      <c r="AU30" s="16">
        <f t="shared" si="4"/>
        <v>38.896693035191</v>
      </c>
      <c r="AV30" s="16">
        <f t="shared" si="4"/>
        <v>100</v>
      </c>
      <c r="AW30" s="16"/>
      <c r="AX30" s="16">
        <f t="shared" si="5"/>
        <v>64.71833968657349</v>
      </c>
      <c r="AY30" s="16">
        <f t="shared" si="5"/>
        <v>3.3036848792884372</v>
      </c>
      <c r="AZ30" s="16">
        <f t="shared" si="5"/>
        <v>28.16603134265142</v>
      </c>
      <c r="BA30" s="16">
        <f t="shared" si="5"/>
        <v>3.8119440914866582</v>
      </c>
      <c r="BB30" s="16">
        <f t="shared" si="5"/>
        <v>100</v>
      </c>
    </row>
    <row r="31" spans="1:54" ht="12">
      <c r="A31" s="10">
        <v>2006</v>
      </c>
      <c r="B31" s="12">
        <v>112101767</v>
      </c>
      <c r="C31" s="12">
        <v>5482999.065229583</v>
      </c>
      <c r="D31" s="12">
        <v>530106.8621595406</v>
      </c>
      <c r="E31" s="18">
        <f t="shared" si="8"/>
        <v>6013105.9273891235</v>
      </c>
      <c r="F31" s="13">
        <f t="shared" si="9"/>
        <v>118114872.92738913</v>
      </c>
      <c r="G31" s="13"/>
      <c r="H31" s="12">
        <v>13845702</v>
      </c>
      <c r="I31" s="12">
        <v>13348985</v>
      </c>
      <c r="J31" s="12">
        <v>1645678</v>
      </c>
      <c r="K31" s="13">
        <f t="shared" si="0"/>
        <v>28840365</v>
      </c>
      <c r="L31" s="12">
        <v>1196363</v>
      </c>
      <c r="M31" s="12">
        <v>4124674</v>
      </c>
      <c r="N31" s="12">
        <v>973241</v>
      </c>
      <c r="O31" s="12">
        <v>1925752</v>
      </c>
      <c r="P31" s="12">
        <v>4516698</v>
      </c>
      <c r="Q31" s="13">
        <f t="shared" si="1"/>
        <v>11540365</v>
      </c>
      <c r="R31" s="13"/>
      <c r="S31" s="12">
        <v>101925835</v>
      </c>
      <c r="T31" s="14">
        <v>3.69</v>
      </c>
      <c r="U31" s="14">
        <v>3.3</v>
      </c>
      <c r="V31" s="12">
        <v>4629936</v>
      </c>
      <c r="W31" s="12">
        <v>272038</v>
      </c>
      <c r="X31" s="12">
        <v>1948216</v>
      </c>
      <c r="Y31" s="13">
        <f t="shared" si="10"/>
        <v>108776025</v>
      </c>
      <c r="Z31" s="13"/>
      <c r="AA31" s="12">
        <v>1516</v>
      </c>
      <c r="AB31" s="12">
        <v>72</v>
      </c>
      <c r="AC31" s="12">
        <v>637</v>
      </c>
      <c r="AD31" s="12">
        <v>82</v>
      </c>
      <c r="AE31" s="13">
        <f t="shared" si="2"/>
        <v>2307</v>
      </c>
      <c r="AG31" s="10">
        <v>2006</v>
      </c>
      <c r="AH31" s="16">
        <f t="shared" si="6"/>
        <v>94.90910350376816</v>
      </c>
      <c r="AI31" s="16">
        <f t="shared" si="6"/>
        <v>4.642090305257531</v>
      </c>
      <c r="AJ31" s="16">
        <f t="shared" si="6"/>
        <v>0.44880619097429225</v>
      </c>
      <c r="AK31" s="16">
        <f t="shared" si="7"/>
        <v>100</v>
      </c>
      <c r="AL31" s="16"/>
      <c r="AM31" s="16">
        <f t="shared" si="3"/>
        <v>48.00806785905795</v>
      </c>
      <c r="AN31" s="16">
        <f t="shared" si="3"/>
        <v>46.28576996164924</v>
      </c>
      <c r="AO31" s="16">
        <f t="shared" si="3"/>
        <v>5.706162179292807</v>
      </c>
      <c r="AP31" s="16">
        <f t="shared" si="3"/>
        <v>100</v>
      </c>
      <c r="AQ31" s="16"/>
      <c r="AR31" s="16">
        <f t="shared" si="4"/>
        <v>35.74127854708235</v>
      </c>
      <c r="AS31" s="16">
        <f t="shared" si="4"/>
        <v>8.433364109367425</v>
      </c>
      <c r="AT31" s="16">
        <f t="shared" si="4"/>
        <v>16.68709785175772</v>
      </c>
      <c r="AU31" s="16">
        <f t="shared" si="4"/>
        <v>39.1382594917925</v>
      </c>
      <c r="AV31" s="16">
        <f t="shared" si="4"/>
        <v>100</v>
      </c>
      <c r="AW31" s="16"/>
      <c r="AX31" s="16">
        <f t="shared" si="5"/>
        <v>65.71304724750759</v>
      </c>
      <c r="AY31" s="16">
        <f t="shared" si="5"/>
        <v>3.120936280884265</v>
      </c>
      <c r="AZ31" s="16">
        <f t="shared" si="5"/>
        <v>27.611616818378845</v>
      </c>
      <c r="BA31" s="16">
        <f t="shared" si="5"/>
        <v>3.5543996532293023</v>
      </c>
      <c r="BB31" s="16">
        <f t="shared" si="5"/>
        <v>100</v>
      </c>
    </row>
    <row r="32" spans="1:54" ht="12">
      <c r="A32" s="10">
        <v>2007</v>
      </c>
      <c r="B32" s="12">
        <v>112967497</v>
      </c>
      <c r="C32" s="12">
        <v>5759141</v>
      </c>
      <c r="D32" s="12">
        <v>521825</v>
      </c>
      <c r="E32" s="18">
        <f t="shared" si="8"/>
        <v>6280966</v>
      </c>
      <c r="F32" s="13">
        <f t="shared" si="9"/>
        <v>119248463</v>
      </c>
      <c r="G32" s="13"/>
      <c r="H32" s="12">
        <v>13463334</v>
      </c>
      <c r="I32" s="12">
        <v>13444652</v>
      </c>
      <c r="J32" s="12">
        <v>1607136</v>
      </c>
      <c r="K32" s="13">
        <f t="shared" si="0"/>
        <v>28515122</v>
      </c>
      <c r="L32" s="12">
        <v>1150139</v>
      </c>
      <c r="M32" s="12">
        <v>4164229</v>
      </c>
      <c r="N32" s="12">
        <v>904056</v>
      </c>
      <c r="O32" s="12">
        <v>1888256</v>
      </c>
      <c r="P32" s="12">
        <v>4537587</v>
      </c>
      <c r="Q32" s="13">
        <f t="shared" si="1"/>
        <v>11494128</v>
      </c>
      <c r="R32" s="13"/>
      <c r="S32" s="12">
        <v>102652260</v>
      </c>
      <c r="T32" s="14">
        <v>3.71</v>
      </c>
      <c r="U32" s="14">
        <v>3.32</v>
      </c>
      <c r="V32" s="12">
        <v>4906078</v>
      </c>
      <c r="W32" s="12">
        <v>263756</v>
      </c>
      <c r="X32" s="12">
        <v>2087521</v>
      </c>
      <c r="Y32" s="13">
        <f t="shared" si="10"/>
        <v>109909615</v>
      </c>
      <c r="Z32" s="13"/>
      <c r="AA32" s="12">
        <v>1524</v>
      </c>
      <c r="AB32" s="12">
        <v>69</v>
      </c>
      <c r="AC32" s="12">
        <v>576</v>
      </c>
      <c r="AD32" s="12">
        <v>80</v>
      </c>
      <c r="AE32" s="13">
        <f t="shared" si="2"/>
        <v>2249</v>
      </c>
      <c r="AG32" s="10">
        <v>2007</v>
      </c>
      <c r="AH32" s="16">
        <f t="shared" si="6"/>
        <v>94.73287467025885</v>
      </c>
      <c r="AI32" s="16">
        <f t="shared" si="6"/>
        <v>4.829530591098687</v>
      </c>
      <c r="AJ32" s="16">
        <f t="shared" si="6"/>
        <v>0.43759473864245946</v>
      </c>
      <c r="AK32" s="16">
        <f t="shared" si="7"/>
        <v>100</v>
      </c>
      <c r="AL32" s="16"/>
      <c r="AM32" s="16">
        <f t="shared" si="3"/>
        <v>47.2147164581656</v>
      </c>
      <c r="AN32" s="16">
        <f t="shared" si="3"/>
        <v>47.14920034359313</v>
      </c>
      <c r="AO32" s="16">
        <f t="shared" si="3"/>
        <v>5.63608319824127</v>
      </c>
      <c r="AP32" s="16">
        <f t="shared" si="3"/>
        <v>100</v>
      </c>
      <c r="AQ32" s="16"/>
      <c r="AR32" s="16">
        <f t="shared" si="4"/>
        <v>36.22918589387555</v>
      </c>
      <c r="AS32" s="16">
        <f t="shared" si="4"/>
        <v>7.865372649408463</v>
      </c>
      <c r="AT32" s="16">
        <f t="shared" si="4"/>
        <v>16.42800567385364</v>
      </c>
      <c r="AU32" s="16">
        <f t="shared" si="4"/>
        <v>39.477435782862344</v>
      </c>
      <c r="AV32" s="16">
        <f t="shared" si="4"/>
        <v>100</v>
      </c>
      <c r="AW32" s="16"/>
      <c r="AX32" s="16">
        <f t="shared" si="5"/>
        <v>67.76345042240996</v>
      </c>
      <c r="AY32" s="16">
        <f t="shared" si="5"/>
        <v>3.0680302356602933</v>
      </c>
      <c r="AZ32" s="16">
        <f t="shared" si="5"/>
        <v>25.611382836816365</v>
      </c>
      <c r="BA32" s="16">
        <f t="shared" si="5"/>
        <v>3.557136505113384</v>
      </c>
      <c r="BB32" s="16">
        <f t="shared" si="5"/>
        <v>100</v>
      </c>
    </row>
    <row r="33" spans="1:54" ht="12">
      <c r="A33" s="10">
        <v>2008</v>
      </c>
      <c r="B33" s="12">
        <v>115026847</v>
      </c>
      <c r="C33" s="12">
        <v>5645495</v>
      </c>
      <c r="D33" s="12">
        <v>485153</v>
      </c>
      <c r="E33" s="18">
        <f t="shared" si="8"/>
        <v>6130648</v>
      </c>
      <c r="F33" s="13">
        <f t="shared" si="9"/>
        <v>121157495</v>
      </c>
      <c r="G33" s="13"/>
      <c r="H33" s="12">
        <v>12317888</v>
      </c>
      <c r="I33" s="12">
        <v>13896310</v>
      </c>
      <c r="J33" s="12">
        <v>1389844</v>
      </c>
      <c r="K33" s="13">
        <f t="shared" si="0"/>
        <v>27604042</v>
      </c>
      <c r="L33" s="12">
        <v>1059670</v>
      </c>
      <c r="M33" s="12">
        <v>4246089</v>
      </c>
      <c r="N33" s="12">
        <v>908635</v>
      </c>
      <c r="O33" s="12">
        <v>1904790</v>
      </c>
      <c r="P33" s="12">
        <v>4555356</v>
      </c>
      <c r="Q33" s="13">
        <f t="shared" si="1"/>
        <v>11614870</v>
      </c>
      <c r="R33" s="13"/>
      <c r="S33" s="12">
        <v>104893811</v>
      </c>
      <c r="T33" s="14">
        <v>3.72</v>
      </c>
      <c r="U33" s="14">
        <v>3.31</v>
      </c>
      <c r="V33" s="12">
        <v>4792432</v>
      </c>
      <c r="W33" s="12">
        <v>227084</v>
      </c>
      <c r="X33" s="12">
        <v>1905320</v>
      </c>
      <c r="Y33" s="13">
        <f t="shared" si="10"/>
        <v>111818647</v>
      </c>
      <c r="Z33" s="13"/>
      <c r="AA33" s="12">
        <v>1475</v>
      </c>
      <c r="AB33" s="12">
        <v>66</v>
      </c>
      <c r="AC33" s="12">
        <v>593</v>
      </c>
      <c r="AD33" s="12">
        <v>116</v>
      </c>
      <c r="AE33" s="13">
        <f t="shared" si="2"/>
        <v>2250</v>
      </c>
      <c r="AG33" s="10">
        <v>2008</v>
      </c>
      <c r="AH33" s="16">
        <f t="shared" si="6"/>
        <v>94.93993499948147</v>
      </c>
      <c r="AI33" s="16">
        <f t="shared" si="6"/>
        <v>4.659633314472209</v>
      </c>
      <c r="AJ33" s="16">
        <f t="shared" si="6"/>
        <v>0.40043168604633167</v>
      </c>
      <c r="AK33" s="16">
        <f t="shared" si="7"/>
        <v>100</v>
      </c>
      <c r="AL33" s="16"/>
      <c r="AM33" s="16">
        <f t="shared" si="3"/>
        <v>44.62349390716041</v>
      </c>
      <c r="AN33" s="16">
        <f t="shared" si="3"/>
        <v>50.341576787921134</v>
      </c>
      <c r="AO33" s="16">
        <f t="shared" si="3"/>
        <v>5.034929304918461</v>
      </c>
      <c r="AP33" s="16">
        <f t="shared" si="3"/>
        <v>100</v>
      </c>
      <c r="AQ33" s="16"/>
      <c r="AR33" s="16">
        <f t="shared" si="4"/>
        <v>36.55735277278179</v>
      </c>
      <c r="AS33" s="16">
        <f t="shared" si="4"/>
        <v>7.823032027048086</v>
      </c>
      <c r="AT33" s="16">
        <f t="shared" si="4"/>
        <v>16.399580882093385</v>
      </c>
      <c r="AU33" s="16">
        <f t="shared" si="4"/>
        <v>39.22003431807674</v>
      </c>
      <c r="AV33" s="16">
        <f t="shared" si="4"/>
        <v>100</v>
      </c>
      <c r="AW33" s="16"/>
      <c r="AX33" s="16">
        <f t="shared" si="5"/>
        <v>65.55555555555556</v>
      </c>
      <c r="AY33" s="16">
        <f t="shared" si="5"/>
        <v>2.933333333333333</v>
      </c>
      <c r="AZ33" s="16">
        <f t="shared" si="5"/>
        <v>26.355555555555554</v>
      </c>
      <c r="BA33" s="16">
        <f t="shared" si="5"/>
        <v>5.155555555555556</v>
      </c>
      <c r="BB33" s="16">
        <f t="shared" si="5"/>
        <v>100</v>
      </c>
    </row>
    <row r="34" spans="1:54" ht="12">
      <c r="A34" s="10">
        <v>2009</v>
      </c>
      <c r="B34" s="12">
        <v>113641720</v>
      </c>
      <c r="C34" s="24" t="s">
        <v>70</v>
      </c>
      <c r="D34" s="24" t="s">
        <v>70</v>
      </c>
      <c r="E34" s="18" t="e">
        <f t="shared" si="8"/>
        <v>#VALUE!</v>
      </c>
      <c r="F34" s="13" t="e">
        <f t="shared" si="9"/>
        <v>#VALUE!</v>
      </c>
      <c r="G34" s="13"/>
      <c r="H34" s="12">
        <v>12075961</v>
      </c>
      <c r="I34" s="12">
        <v>13679877</v>
      </c>
      <c r="J34" s="12">
        <v>1142974</v>
      </c>
      <c r="K34" s="13">
        <f t="shared" si="0"/>
        <v>26898812</v>
      </c>
      <c r="L34" s="12">
        <v>1069794</v>
      </c>
      <c r="M34" s="12">
        <v>4119300</v>
      </c>
      <c r="N34" s="12">
        <v>982540</v>
      </c>
      <c r="O34" s="12">
        <v>1759519</v>
      </c>
      <c r="P34" s="12">
        <v>4913866</v>
      </c>
      <c r="Q34" s="13">
        <f t="shared" si="1"/>
        <v>11775225</v>
      </c>
      <c r="R34" s="13"/>
      <c r="S34" s="12">
        <v>105602919</v>
      </c>
      <c r="T34" s="14">
        <v>3.67</v>
      </c>
      <c r="U34" s="14">
        <v>3.34</v>
      </c>
      <c r="V34" s="12">
        <v>4406684</v>
      </c>
      <c r="W34" s="12">
        <v>225925</v>
      </c>
      <c r="X34" s="12">
        <v>1748751</v>
      </c>
      <c r="Y34" s="13">
        <f t="shared" si="10"/>
        <v>111984279</v>
      </c>
      <c r="Z34" s="13"/>
      <c r="AA34" s="12">
        <v>1469</v>
      </c>
      <c r="AB34" s="12">
        <v>69</v>
      </c>
      <c r="AC34" s="12">
        <v>501</v>
      </c>
      <c r="AD34" s="12">
        <v>110</v>
      </c>
      <c r="AE34" s="13">
        <f t="shared" si="2"/>
        <v>2149</v>
      </c>
      <c r="AG34" s="10">
        <v>2009</v>
      </c>
      <c r="AH34" s="16" t="e">
        <f t="shared" si="6"/>
        <v>#VALUE!</v>
      </c>
      <c r="AI34" s="16" t="e">
        <f t="shared" si="6"/>
        <v>#VALUE!</v>
      </c>
      <c r="AJ34" s="16" t="e">
        <f t="shared" si="6"/>
        <v>#VALUE!</v>
      </c>
      <c r="AK34" s="16" t="e">
        <f t="shared" si="7"/>
        <v>#VALUE!</v>
      </c>
      <c r="AL34" s="16"/>
      <c r="AM34" s="16">
        <f t="shared" si="3"/>
        <v>44.894031007763466</v>
      </c>
      <c r="AN34" s="16">
        <f t="shared" si="3"/>
        <v>50.85680735639924</v>
      </c>
      <c r="AO34" s="16">
        <f t="shared" si="3"/>
        <v>4.2491616358373</v>
      </c>
      <c r="AP34" s="16">
        <f t="shared" si="3"/>
        <v>100</v>
      </c>
      <c r="AQ34" s="16"/>
      <c r="AR34" s="16">
        <f t="shared" si="4"/>
        <v>34.982771029852934</v>
      </c>
      <c r="AS34" s="16">
        <f t="shared" si="4"/>
        <v>8.344129305384822</v>
      </c>
      <c r="AT34" s="16">
        <f t="shared" si="4"/>
        <v>14.94255099159464</v>
      </c>
      <c r="AU34" s="16">
        <f t="shared" si="4"/>
        <v>41.730548673167604</v>
      </c>
      <c r="AV34" s="16">
        <f t="shared" si="4"/>
        <v>100</v>
      </c>
      <c r="AW34" s="16"/>
      <c r="AX34" s="16">
        <f t="shared" si="5"/>
        <v>68.3573755234993</v>
      </c>
      <c r="AY34" s="16">
        <f t="shared" si="5"/>
        <v>3.2107957189390413</v>
      </c>
      <c r="AZ34" s="16">
        <f t="shared" si="5"/>
        <v>23.313168915774778</v>
      </c>
      <c r="BA34" s="16">
        <f t="shared" si="5"/>
        <v>5.118659841786878</v>
      </c>
      <c r="BB34" s="16">
        <f t="shared" si="5"/>
        <v>100</v>
      </c>
    </row>
    <row r="35" spans="1:54" ht="12">
      <c r="A35" s="10">
        <v>2010</v>
      </c>
      <c r="B35" s="12">
        <v>113994485.55008</v>
      </c>
      <c r="C35" s="24" t="s">
        <v>70</v>
      </c>
      <c r="D35" s="24" t="s">
        <v>70</v>
      </c>
      <c r="E35" s="18" t="e">
        <f t="shared" si="8"/>
        <v>#VALUE!</v>
      </c>
      <c r="F35" s="13" t="e">
        <f t="shared" si="9"/>
        <v>#VALUE!</v>
      </c>
      <c r="G35" s="13"/>
      <c r="H35" s="12">
        <v>12025692</v>
      </c>
      <c r="I35" s="12">
        <v>13369506</v>
      </c>
      <c r="J35" s="12">
        <v>1212740</v>
      </c>
      <c r="K35" s="13">
        <f t="shared" si="0"/>
        <v>26607938</v>
      </c>
      <c r="L35" s="12">
        <v>1077923</v>
      </c>
      <c r="M35" s="12">
        <v>4204336</v>
      </c>
      <c r="N35" s="12">
        <v>986989</v>
      </c>
      <c r="O35" s="12">
        <v>1592098</v>
      </c>
      <c r="P35" s="12">
        <v>4988211</v>
      </c>
      <c r="Q35" s="13">
        <f t="shared" si="1"/>
        <v>11771634</v>
      </c>
      <c r="R35" s="13"/>
      <c r="S35" s="12">
        <v>105731814</v>
      </c>
      <c r="T35" s="14">
        <v>3.7</v>
      </c>
      <c r="U35" s="14">
        <v>3.35</v>
      </c>
      <c r="V35" s="12">
        <v>4322222</v>
      </c>
      <c r="W35" s="12">
        <v>249348</v>
      </c>
      <c r="X35" s="12">
        <v>1774575</v>
      </c>
      <c r="Y35" s="13">
        <f t="shared" si="10"/>
        <v>112077959</v>
      </c>
      <c r="Z35" s="13"/>
      <c r="AA35" s="12">
        <v>1364</v>
      </c>
      <c r="AB35" s="12">
        <v>65</v>
      </c>
      <c r="AC35" s="12">
        <v>515</v>
      </c>
      <c r="AD35" s="12">
        <v>107</v>
      </c>
      <c r="AE35" s="13">
        <f t="shared" si="2"/>
        <v>2051</v>
      </c>
      <c r="AG35" s="10">
        <v>2010</v>
      </c>
      <c r="AH35" s="16" t="e">
        <f t="shared" si="6"/>
        <v>#VALUE!</v>
      </c>
      <c r="AI35" s="16" t="e">
        <f t="shared" si="6"/>
        <v>#VALUE!</v>
      </c>
      <c r="AJ35" s="16" t="e">
        <f t="shared" si="6"/>
        <v>#VALUE!</v>
      </c>
      <c r="AK35" s="16" t="e">
        <f t="shared" si="7"/>
        <v>#VALUE!</v>
      </c>
      <c r="AL35" s="16"/>
      <c r="AM35" s="16">
        <f t="shared" si="3"/>
        <v>45.19588101866443</v>
      </c>
      <c r="AN35" s="16">
        <f t="shared" si="3"/>
        <v>50.24630619629375</v>
      </c>
      <c r="AO35" s="16">
        <f t="shared" si="3"/>
        <v>4.5578127850418175</v>
      </c>
      <c r="AP35" s="16">
        <f t="shared" si="3"/>
        <v>100</v>
      </c>
      <c r="AQ35" s="16"/>
      <c r="AR35" s="16">
        <f t="shared" si="4"/>
        <v>35.71582330881167</v>
      </c>
      <c r="AS35" s="16">
        <f t="shared" si="4"/>
        <v>8.384468970068216</v>
      </c>
      <c r="AT35" s="16">
        <f t="shared" si="4"/>
        <v>13.52486834028309</v>
      </c>
      <c r="AU35" s="16">
        <f t="shared" si="4"/>
        <v>42.37483938083702</v>
      </c>
      <c r="AV35" s="16">
        <f t="shared" si="4"/>
        <v>100</v>
      </c>
      <c r="AW35" s="16"/>
      <c r="AX35" s="16">
        <f t="shared" si="5"/>
        <v>66.50414431984397</v>
      </c>
      <c r="AY35" s="16">
        <f t="shared" si="5"/>
        <v>3.1691857630424183</v>
      </c>
      <c r="AZ35" s="16">
        <f t="shared" si="5"/>
        <v>25.109702584105314</v>
      </c>
      <c r="BA35" s="16">
        <f t="shared" si="5"/>
        <v>5.216967333008289</v>
      </c>
      <c r="BB35" s="16">
        <f t="shared" si="5"/>
        <v>100</v>
      </c>
    </row>
    <row r="36" spans="1:54" ht="12">
      <c r="A36" s="10">
        <v>2011</v>
      </c>
      <c r="B36" s="12">
        <v>112986051</v>
      </c>
      <c r="C36" s="24" t="s">
        <v>70</v>
      </c>
      <c r="D36" s="24" t="s">
        <v>70</v>
      </c>
      <c r="E36" s="18" t="e">
        <f t="shared" si="8"/>
        <v>#VALUE!</v>
      </c>
      <c r="F36" s="13" t="e">
        <f aca="true" t="shared" si="11" ref="F36:F41">E36+B36</f>
        <v>#VALUE!</v>
      </c>
      <c r="G36" s="13"/>
      <c r="H36" s="12">
        <v>11907787</v>
      </c>
      <c r="I36" s="12">
        <v>13480134</v>
      </c>
      <c r="J36" s="12">
        <v>1142798</v>
      </c>
      <c r="K36" s="13">
        <f aca="true" t="shared" si="12" ref="K36:K41">SUM(H36:J36)</f>
        <v>26530719</v>
      </c>
      <c r="L36" s="12">
        <v>1024162</v>
      </c>
      <c r="M36" s="12">
        <v>4235264</v>
      </c>
      <c r="N36" s="12">
        <v>1031033</v>
      </c>
      <c r="O36" s="12">
        <v>1549271</v>
      </c>
      <c r="P36" s="12">
        <v>4894855</v>
      </c>
      <c r="Q36" s="13">
        <f aca="true" t="shared" si="13" ref="Q36:Q41">SUM(M36:P36)</f>
        <v>11710423</v>
      </c>
      <c r="R36" s="13"/>
      <c r="S36" s="12">
        <v>104796473</v>
      </c>
      <c r="T36" s="14">
        <v>3.72</v>
      </c>
      <c r="U36" s="14">
        <v>3.36</v>
      </c>
      <c r="V36" s="12">
        <v>4194905</v>
      </c>
      <c r="W36" s="12">
        <v>237454</v>
      </c>
      <c r="X36" s="12">
        <v>1925397</v>
      </c>
      <c r="Y36" s="13">
        <f aca="true" t="shared" si="14" ref="Y36:Y41">X36+W36+V36+S36</f>
        <v>111154229</v>
      </c>
      <c r="Z36" s="13"/>
      <c r="AA36" s="12">
        <v>1287</v>
      </c>
      <c r="AB36" s="12">
        <v>71</v>
      </c>
      <c r="AC36" s="12">
        <v>514</v>
      </c>
      <c r="AD36" s="12">
        <v>99</v>
      </c>
      <c r="AE36" s="13">
        <f aca="true" t="shared" si="15" ref="AE36:AE41">SUM(AA36:AD36)</f>
        <v>1971</v>
      </c>
      <c r="AG36" s="10">
        <v>2011</v>
      </c>
      <c r="AH36" s="16" t="e">
        <f aca="true" t="shared" si="16" ref="AH36:AJ40">B36*100/$F36</f>
        <v>#VALUE!</v>
      </c>
      <c r="AI36" s="16" t="e">
        <f t="shared" si="16"/>
        <v>#VALUE!</v>
      </c>
      <c r="AJ36" s="16" t="e">
        <f t="shared" si="16"/>
        <v>#VALUE!</v>
      </c>
      <c r="AK36" s="16" t="e">
        <f aca="true" t="shared" si="17" ref="AK36:AK41">F36*100/$F36</f>
        <v>#VALUE!</v>
      </c>
      <c r="AL36" s="16"/>
      <c r="AM36" s="16">
        <f aca="true" t="shared" si="18" ref="AM36:AP40">H36*100/$K36</f>
        <v>44.88301655149263</v>
      </c>
      <c r="AN36" s="16">
        <f t="shared" si="18"/>
        <v>50.80953139641636</v>
      </c>
      <c r="AO36" s="16">
        <f t="shared" si="18"/>
        <v>4.307452052091012</v>
      </c>
      <c r="AP36" s="16">
        <f t="shared" si="18"/>
        <v>100</v>
      </c>
      <c r="AQ36" s="16"/>
      <c r="AR36" s="16">
        <f aca="true" t="shared" si="19" ref="AR36:AV40">M36*100/$Q36</f>
        <v>36.166618404817655</v>
      </c>
      <c r="AS36" s="16">
        <f t="shared" si="19"/>
        <v>8.8044044181837</v>
      </c>
      <c r="AT36" s="16">
        <f t="shared" si="19"/>
        <v>13.22984660759052</v>
      </c>
      <c r="AU36" s="16">
        <f t="shared" si="19"/>
        <v>41.79913056940813</v>
      </c>
      <c r="AV36" s="16">
        <f t="shared" si="19"/>
        <v>100</v>
      </c>
      <c r="AW36" s="16"/>
      <c r="AX36" s="16">
        <f aca="true" t="shared" si="20" ref="AX36:BB40">AA36*100/$AE36</f>
        <v>65.29680365296804</v>
      </c>
      <c r="AY36" s="16">
        <f t="shared" si="20"/>
        <v>3.602232369355657</v>
      </c>
      <c r="AZ36" s="16">
        <f t="shared" si="20"/>
        <v>26.078132927447996</v>
      </c>
      <c r="BA36" s="16">
        <f t="shared" si="20"/>
        <v>5.0228310502283104</v>
      </c>
      <c r="BB36" s="16">
        <f t="shared" si="20"/>
        <v>100</v>
      </c>
    </row>
    <row r="37" spans="1:54" ht="12">
      <c r="A37" s="10">
        <v>2012</v>
      </c>
      <c r="B37" s="24" t="s">
        <v>70</v>
      </c>
      <c r="C37" s="24" t="s">
        <v>70</v>
      </c>
      <c r="D37" s="24" t="s">
        <v>70</v>
      </c>
      <c r="E37" s="18" t="e">
        <f t="shared" si="8"/>
        <v>#VALUE!</v>
      </c>
      <c r="F37" s="13" t="e">
        <f t="shared" si="11"/>
        <v>#VALUE!</v>
      </c>
      <c r="G37" s="13"/>
      <c r="H37" s="12">
        <v>11630397</v>
      </c>
      <c r="I37" s="12">
        <v>13535253</v>
      </c>
      <c r="J37" s="12">
        <v>1038319</v>
      </c>
      <c r="K37" s="13">
        <f t="shared" si="12"/>
        <v>26203969</v>
      </c>
      <c r="L37" s="12">
        <v>1009728</v>
      </c>
      <c r="M37" s="12">
        <v>4352642</v>
      </c>
      <c r="N37" s="12">
        <v>1019952</v>
      </c>
      <c r="O37" s="12">
        <v>1706728</v>
      </c>
      <c r="P37" s="12">
        <v>4958273</v>
      </c>
      <c r="Q37" s="13">
        <f t="shared" si="13"/>
        <v>12037595</v>
      </c>
      <c r="R37" s="13"/>
      <c r="S37" s="12">
        <v>105975722</v>
      </c>
      <c r="T37" s="14">
        <v>3.75</v>
      </c>
      <c r="U37" s="14">
        <v>3.35</v>
      </c>
      <c r="V37" s="12">
        <v>4061773</v>
      </c>
      <c r="W37" s="12">
        <v>279438</v>
      </c>
      <c r="X37" s="12">
        <v>1924553</v>
      </c>
      <c r="Y37" s="13">
        <f t="shared" si="14"/>
        <v>112241486</v>
      </c>
      <c r="Z37" s="13"/>
      <c r="AA37" s="12">
        <v>1393</v>
      </c>
      <c r="AB37" s="12">
        <v>81</v>
      </c>
      <c r="AC37" s="12">
        <v>521</v>
      </c>
      <c r="AD37" s="12">
        <v>78</v>
      </c>
      <c r="AE37" s="13">
        <f t="shared" si="15"/>
        <v>2073</v>
      </c>
      <c r="AG37" s="10">
        <v>2012</v>
      </c>
      <c r="AH37" s="16" t="e">
        <f t="shared" si="16"/>
        <v>#VALUE!</v>
      </c>
      <c r="AI37" s="16" t="e">
        <f t="shared" si="16"/>
        <v>#VALUE!</v>
      </c>
      <c r="AJ37" s="16" t="e">
        <f t="shared" si="16"/>
        <v>#VALUE!</v>
      </c>
      <c r="AK37" s="16" t="e">
        <f t="shared" si="17"/>
        <v>#VALUE!</v>
      </c>
      <c r="AL37" s="16"/>
      <c r="AM37" s="16">
        <f t="shared" si="18"/>
        <v>44.38410456064881</v>
      </c>
      <c r="AN37" s="16">
        <f t="shared" si="18"/>
        <v>51.65344608673595</v>
      </c>
      <c r="AO37" s="16">
        <f t="shared" si="18"/>
        <v>3.962449352615247</v>
      </c>
      <c r="AP37" s="16">
        <f t="shared" si="18"/>
        <v>100</v>
      </c>
      <c r="AQ37" s="16"/>
      <c r="AR37" s="16">
        <f t="shared" si="19"/>
        <v>36.15873436512858</v>
      </c>
      <c r="AS37" s="16">
        <f t="shared" si="19"/>
        <v>8.473054625944801</v>
      </c>
      <c r="AT37" s="16">
        <f t="shared" si="19"/>
        <v>14.178313857543804</v>
      </c>
      <c r="AU37" s="16">
        <f t="shared" si="19"/>
        <v>41.189897151382816</v>
      </c>
      <c r="AV37" s="16">
        <f t="shared" si="19"/>
        <v>100</v>
      </c>
      <c r="AW37" s="16"/>
      <c r="AX37" s="16">
        <f t="shared" si="20"/>
        <v>67.19729860106126</v>
      </c>
      <c r="AY37" s="16">
        <f t="shared" si="20"/>
        <v>3.907380607814761</v>
      </c>
      <c r="AZ37" s="16">
        <f t="shared" si="20"/>
        <v>25.132657983598648</v>
      </c>
      <c r="BA37" s="16">
        <f t="shared" si="20"/>
        <v>3.7626628075253254</v>
      </c>
      <c r="BB37" s="16">
        <f t="shared" si="20"/>
        <v>100</v>
      </c>
    </row>
    <row r="38" spans="1:54" ht="12">
      <c r="A38" s="10">
        <v>2013</v>
      </c>
      <c r="B38" s="24" t="s">
        <v>70</v>
      </c>
      <c r="C38" s="24" t="s">
        <v>70</v>
      </c>
      <c r="D38" s="24" t="s">
        <v>70</v>
      </c>
      <c r="E38" s="18" t="e">
        <f t="shared" si="8"/>
        <v>#VALUE!</v>
      </c>
      <c r="F38" s="13" t="e">
        <f t="shared" si="11"/>
        <v>#VALUE!</v>
      </c>
      <c r="G38" s="13"/>
      <c r="H38" s="12">
        <v>11141181</v>
      </c>
      <c r="I38" s="12">
        <v>13414858</v>
      </c>
      <c r="J38" s="12">
        <v>1074532</v>
      </c>
      <c r="K38" s="13">
        <f t="shared" si="12"/>
        <v>25630571</v>
      </c>
      <c r="L38" s="12">
        <v>983584</v>
      </c>
      <c r="M38" s="12">
        <v>4107175</v>
      </c>
      <c r="N38" s="12">
        <v>977209</v>
      </c>
      <c r="O38" s="12">
        <v>1652387</v>
      </c>
      <c r="P38" s="12">
        <v>4840632</v>
      </c>
      <c r="Q38" s="13">
        <f t="shared" si="13"/>
        <v>11577403</v>
      </c>
      <c r="R38" s="13"/>
      <c r="S38" s="12">
        <v>103974653</v>
      </c>
      <c r="T38" s="14">
        <v>3.77</v>
      </c>
      <c r="U38" s="14">
        <v>3.37</v>
      </c>
      <c r="V38" s="12">
        <v>3838368</v>
      </c>
      <c r="W38" s="12">
        <v>274895</v>
      </c>
      <c r="X38" s="12">
        <v>1948928</v>
      </c>
      <c r="Y38" s="13">
        <f t="shared" si="14"/>
        <v>110036844</v>
      </c>
      <c r="Z38" s="13"/>
      <c r="AA38" s="12">
        <v>1410</v>
      </c>
      <c r="AB38" s="12">
        <v>80</v>
      </c>
      <c r="AC38" s="12">
        <v>489</v>
      </c>
      <c r="AD38" s="12">
        <v>81</v>
      </c>
      <c r="AE38" s="13">
        <f t="shared" si="15"/>
        <v>2060</v>
      </c>
      <c r="AG38" s="10">
        <v>2013</v>
      </c>
      <c r="AH38" s="16" t="e">
        <f t="shared" si="16"/>
        <v>#VALUE!</v>
      </c>
      <c r="AI38" s="16" t="e">
        <f t="shared" si="16"/>
        <v>#VALUE!</v>
      </c>
      <c r="AJ38" s="16" t="e">
        <f t="shared" si="16"/>
        <v>#VALUE!</v>
      </c>
      <c r="AK38" s="16" t="e">
        <f t="shared" si="17"/>
        <v>#VALUE!</v>
      </c>
      <c r="AL38" s="16"/>
      <c r="AM38" s="16">
        <f t="shared" si="18"/>
        <v>43.46832928536785</v>
      </c>
      <c r="AN38" s="16">
        <f t="shared" si="18"/>
        <v>52.33928654964417</v>
      </c>
      <c r="AO38" s="16">
        <f t="shared" si="18"/>
        <v>4.192384164987975</v>
      </c>
      <c r="AP38" s="16">
        <f t="shared" si="18"/>
        <v>100</v>
      </c>
      <c r="AQ38" s="16"/>
      <c r="AR38" s="16">
        <f t="shared" si="19"/>
        <v>35.47578848209741</v>
      </c>
      <c r="AS38" s="16">
        <f t="shared" si="19"/>
        <v>8.440658064679964</v>
      </c>
      <c r="AT38" s="16">
        <f t="shared" si="19"/>
        <v>14.272518629609767</v>
      </c>
      <c r="AU38" s="16">
        <f t="shared" si="19"/>
        <v>41.81103482361286</v>
      </c>
      <c r="AV38" s="16">
        <f t="shared" si="19"/>
        <v>100</v>
      </c>
      <c r="AW38" s="16"/>
      <c r="AX38" s="16">
        <f t="shared" si="20"/>
        <v>68.44660194174757</v>
      </c>
      <c r="AY38" s="16">
        <f t="shared" si="20"/>
        <v>3.883495145631068</v>
      </c>
      <c r="AZ38" s="16">
        <f t="shared" si="20"/>
        <v>23.737864077669904</v>
      </c>
      <c r="BA38" s="16">
        <f t="shared" si="20"/>
        <v>3.9320388349514563</v>
      </c>
      <c r="BB38" s="16">
        <f t="shared" si="20"/>
        <v>100</v>
      </c>
    </row>
    <row r="39" spans="1:54" ht="12">
      <c r="A39" s="10">
        <v>2014</v>
      </c>
      <c r="B39" s="24" t="s">
        <v>70</v>
      </c>
      <c r="C39" s="24" t="s">
        <v>70</v>
      </c>
      <c r="D39" s="24" t="s">
        <v>70</v>
      </c>
      <c r="E39" s="18" t="e">
        <f t="shared" si="8"/>
        <v>#VALUE!</v>
      </c>
      <c r="F39" s="13" t="e">
        <f t="shared" si="11"/>
        <v>#VALUE!</v>
      </c>
      <c r="G39" s="13"/>
      <c r="H39" s="12">
        <v>11010144</v>
      </c>
      <c r="I39" s="12">
        <v>13429989</v>
      </c>
      <c r="J39" s="12">
        <v>1036964</v>
      </c>
      <c r="K39" s="13">
        <f t="shared" si="12"/>
        <v>25477097</v>
      </c>
      <c r="L39" s="12">
        <v>1004982</v>
      </c>
      <c r="M39" s="12">
        <v>4261114</v>
      </c>
      <c r="N39" s="12">
        <v>997884</v>
      </c>
      <c r="O39" s="12">
        <v>1523714</v>
      </c>
      <c r="P39" s="12">
        <v>4977492</v>
      </c>
      <c r="Q39" s="13">
        <f t="shared" si="13"/>
        <v>11760204</v>
      </c>
      <c r="R39" s="13"/>
      <c r="S39" s="12">
        <v>110441091</v>
      </c>
      <c r="T39" s="14">
        <v>3.77</v>
      </c>
      <c r="U39" s="14">
        <v>3.37</v>
      </c>
      <c r="V39" s="12">
        <v>3725257</v>
      </c>
      <c r="W39" s="12">
        <v>284634</v>
      </c>
      <c r="X39" s="12">
        <v>1945126</v>
      </c>
      <c r="Y39" s="13">
        <f t="shared" si="14"/>
        <v>116396108</v>
      </c>
      <c r="Z39" s="13"/>
      <c r="AA39" s="12">
        <v>1383</v>
      </c>
      <c r="AB39" s="12">
        <v>93</v>
      </c>
      <c r="AC39" s="12">
        <v>449</v>
      </c>
      <c r="AD39" s="12">
        <v>116</v>
      </c>
      <c r="AE39" s="13">
        <f t="shared" si="15"/>
        <v>2041</v>
      </c>
      <c r="AG39" s="10">
        <v>2014</v>
      </c>
      <c r="AH39" s="16" t="e">
        <f t="shared" si="16"/>
        <v>#VALUE!</v>
      </c>
      <c r="AI39" s="16" t="e">
        <f t="shared" si="16"/>
        <v>#VALUE!</v>
      </c>
      <c r="AJ39" s="16" t="e">
        <f t="shared" si="16"/>
        <v>#VALUE!</v>
      </c>
      <c r="AK39" s="16" t="e">
        <f t="shared" si="17"/>
        <v>#VALUE!</v>
      </c>
      <c r="AL39" s="16"/>
      <c r="AM39" s="16">
        <f t="shared" si="18"/>
        <v>43.215849906290345</v>
      </c>
      <c r="AN39" s="16">
        <f t="shared" si="18"/>
        <v>52.71396894237989</v>
      </c>
      <c r="AO39" s="16">
        <f t="shared" si="18"/>
        <v>4.070181151329761</v>
      </c>
      <c r="AP39" s="16">
        <f t="shared" si="18"/>
        <v>100</v>
      </c>
      <c r="AQ39" s="16"/>
      <c r="AR39" s="16">
        <f t="shared" si="19"/>
        <v>36.233334047606654</v>
      </c>
      <c r="AS39" s="16">
        <f t="shared" si="19"/>
        <v>8.485260969962766</v>
      </c>
      <c r="AT39" s="16">
        <f t="shared" si="19"/>
        <v>12.95652694460062</v>
      </c>
      <c r="AU39" s="16">
        <f t="shared" si="19"/>
        <v>42.324878037829954</v>
      </c>
      <c r="AV39" s="16">
        <f t="shared" si="19"/>
        <v>100</v>
      </c>
      <c r="AW39" s="16"/>
      <c r="AX39" s="16">
        <f t="shared" si="20"/>
        <v>67.7609015188633</v>
      </c>
      <c r="AY39" s="16">
        <f t="shared" si="20"/>
        <v>4.556589906908378</v>
      </c>
      <c r="AZ39" s="16">
        <f t="shared" si="20"/>
        <v>21.99902008819206</v>
      </c>
      <c r="BA39" s="16">
        <f t="shared" si="20"/>
        <v>5.683488486036257</v>
      </c>
      <c r="BB39" s="16">
        <f t="shared" si="20"/>
        <v>100</v>
      </c>
    </row>
    <row r="40" spans="1:54" ht="12">
      <c r="A40" s="10">
        <v>2015</v>
      </c>
      <c r="B40" s="24" t="s">
        <v>70</v>
      </c>
      <c r="C40" s="24" t="s">
        <v>70</v>
      </c>
      <c r="D40" s="24" t="s">
        <v>70</v>
      </c>
      <c r="E40" s="18" t="e">
        <f t="shared" si="8"/>
        <v>#VALUE!</v>
      </c>
      <c r="F40" s="13" t="e">
        <f t="shared" si="11"/>
        <v>#VALUE!</v>
      </c>
      <c r="G40" s="13"/>
      <c r="H40" s="12">
        <v>10814831</v>
      </c>
      <c r="I40" s="12">
        <v>13266579</v>
      </c>
      <c r="J40" s="12">
        <v>1028673</v>
      </c>
      <c r="K40" s="13">
        <f t="shared" si="12"/>
        <v>25110083</v>
      </c>
      <c r="L40" s="12">
        <v>959106</v>
      </c>
      <c r="M40" s="12">
        <v>4419651</v>
      </c>
      <c r="N40" s="12">
        <v>1001023</v>
      </c>
      <c r="O40" s="12">
        <v>1512916</v>
      </c>
      <c r="P40" s="12">
        <v>5133087</v>
      </c>
      <c r="Q40" s="13">
        <f t="shared" si="13"/>
        <v>12066677</v>
      </c>
      <c r="R40" s="13"/>
      <c r="S40" s="12">
        <v>111592033</v>
      </c>
      <c r="T40" s="14">
        <v>3.76</v>
      </c>
      <c r="U40" s="14">
        <v>3.35</v>
      </c>
      <c r="V40" s="12">
        <v>3975088</v>
      </c>
      <c r="W40" s="12">
        <v>331977</v>
      </c>
      <c r="X40" s="12">
        <v>1952703</v>
      </c>
      <c r="Y40" s="13">
        <f t="shared" si="14"/>
        <v>117851801</v>
      </c>
      <c r="Z40" s="13"/>
      <c r="AA40" s="12">
        <v>1321</v>
      </c>
      <c r="AB40" s="12">
        <v>82</v>
      </c>
      <c r="AC40" s="12">
        <v>449</v>
      </c>
      <c r="AD40" s="12">
        <v>114</v>
      </c>
      <c r="AE40" s="13">
        <f t="shared" si="15"/>
        <v>1966</v>
      </c>
      <c r="AG40" s="10">
        <v>2015</v>
      </c>
      <c r="AH40" s="16" t="e">
        <f t="shared" si="16"/>
        <v>#VALUE!</v>
      </c>
      <c r="AI40" s="16" t="e">
        <f t="shared" si="16"/>
        <v>#VALUE!</v>
      </c>
      <c r="AJ40" s="16" t="e">
        <f t="shared" si="16"/>
        <v>#VALUE!</v>
      </c>
      <c r="AK40" s="16" t="e">
        <f t="shared" si="17"/>
        <v>#VALUE!</v>
      </c>
      <c r="AL40" s="16"/>
      <c r="AM40" s="16">
        <f t="shared" si="18"/>
        <v>43.06967444113984</v>
      </c>
      <c r="AN40" s="16">
        <f t="shared" si="18"/>
        <v>52.83367243350012</v>
      </c>
      <c r="AO40" s="16">
        <f t="shared" si="18"/>
        <v>4.09665312536004</v>
      </c>
      <c r="AP40" s="16">
        <f t="shared" si="18"/>
        <v>100</v>
      </c>
      <c r="AQ40" s="16"/>
      <c r="AR40" s="16">
        <f t="shared" si="19"/>
        <v>36.626910623363834</v>
      </c>
      <c r="AS40" s="16">
        <f t="shared" si="19"/>
        <v>8.295763614125082</v>
      </c>
      <c r="AT40" s="16">
        <f t="shared" si="19"/>
        <v>12.53796716361928</v>
      </c>
      <c r="AU40" s="16">
        <f t="shared" si="19"/>
        <v>42.53935859889181</v>
      </c>
      <c r="AV40" s="16">
        <f t="shared" si="19"/>
        <v>100</v>
      </c>
      <c r="AW40" s="16"/>
      <c r="AX40" s="16">
        <f t="shared" si="20"/>
        <v>67.19226856561546</v>
      </c>
      <c r="AY40" s="16">
        <f t="shared" si="20"/>
        <v>4.170905391658189</v>
      </c>
      <c r="AZ40" s="16">
        <f t="shared" si="20"/>
        <v>22.838250254323498</v>
      </c>
      <c r="BA40" s="16">
        <f t="shared" si="20"/>
        <v>5.798575788402848</v>
      </c>
      <c r="BB40" s="16">
        <f t="shared" si="20"/>
        <v>100</v>
      </c>
    </row>
    <row r="41" spans="1:54" ht="12">
      <c r="A41" s="10">
        <v>2016</v>
      </c>
      <c r="B41" s="12"/>
      <c r="C41" s="12"/>
      <c r="D41" s="12"/>
      <c r="E41" s="18">
        <f>C41+D41</f>
        <v>0</v>
      </c>
      <c r="F41" s="13">
        <f t="shared" si="11"/>
        <v>0</v>
      </c>
      <c r="G41" s="13"/>
      <c r="H41" s="12"/>
      <c r="I41" s="12"/>
      <c r="J41" s="12"/>
      <c r="K41" s="13">
        <f t="shared" si="12"/>
        <v>0</v>
      </c>
      <c r="L41" s="12"/>
      <c r="M41" s="12"/>
      <c r="N41" s="12"/>
      <c r="O41" s="12"/>
      <c r="P41" s="12"/>
      <c r="Q41" s="13">
        <f t="shared" si="13"/>
        <v>0</v>
      </c>
      <c r="R41" s="13"/>
      <c r="S41" s="12"/>
      <c r="T41" s="14"/>
      <c r="U41" s="14"/>
      <c r="V41" s="12"/>
      <c r="W41" s="12"/>
      <c r="X41" s="12"/>
      <c r="Y41" s="13">
        <f t="shared" si="14"/>
        <v>0</v>
      </c>
      <c r="Z41" s="13"/>
      <c r="AA41" s="12"/>
      <c r="AB41" s="12"/>
      <c r="AC41" s="12"/>
      <c r="AD41" s="12"/>
      <c r="AE41" s="13">
        <f t="shared" si="15"/>
        <v>0</v>
      </c>
      <c r="AG41" s="10">
        <v>2016</v>
      </c>
      <c r="AH41" s="16" t="e">
        <f>B41*100/$F41</f>
        <v>#DIV/0!</v>
      </c>
      <c r="AI41" s="16" t="e">
        <f>C41*100/$F41</f>
        <v>#DIV/0!</v>
      </c>
      <c r="AJ41" s="16" t="e">
        <f>D41*100/$F41</f>
        <v>#DIV/0!</v>
      </c>
      <c r="AK41" s="16" t="e">
        <f t="shared" si="17"/>
        <v>#DIV/0!</v>
      </c>
      <c r="AL41" s="16"/>
      <c r="AM41" s="16" t="e">
        <f>H41*100/$K41</f>
        <v>#DIV/0!</v>
      </c>
      <c r="AN41" s="16" t="e">
        <f>I41*100/$K41</f>
        <v>#DIV/0!</v>
      </c>
      <c r="AO41" s="16" t="e">
        <f>J41*100/$K41</f>
        <v>#DIV/0!</v>
      </c>
      <c r="AP41" s="16" t="e">
        <f>K41*100/$K41</f>
        <v>#DIV/0!</v>
      </c>
      <c r="AQ41" s="16"/>
      <c r="AR41" s="16" t="e">
        <f>M41*100/$Q41</f>
        <v>#DIV/0!</v>
      </c>
      <c r="AS41" s="16" t="e">
        <f>N41*100/$Q41</f>
        <v>#DIV/0!</v>
      </c>
      <c r="AT41" s="16" t="e">
        <f>O41*100/$Q41</f>
        <v>#DIV/0!</v>
      </c>
      <c r="AU41" s="16" t="e">
        <f>P41*100/$Q41</f>
        <v>#DIV/0!</v>
      </c>
      <c r="AV41" s="16" t="e">
        <f>Q41*100/$Q41</f>
        <v>#DIV/0!</v>
      </c>
      <c r="AW41" s="16"/>
      <c r="AX41" s="16" t="e">
        <f>AA41*100/$AE41</f>
        <v>#DIV/0!</v>
      </c>
      <c r="AY41" s="16" t="e">
        <f>AB41*100/$AE41</f>
        <v>#DIV/0!</v>
      </c>
      <c r="AZ41" s="16" t="e">
        <f>AC41*100/$AE41</f>
        <v>#DIV/0!</v>
      </c>
      <c r="BA41" s="16" t="e">
        <f>AD41*100/$AE41</f>
        <v>#DIV/0!</v>
      </c>
      <c r="BB41" s="16" t="e">
        <f>AE41*100/$AE41</f>
        <v>#DIV/0!</v>
      </c>
    </row>
    <row r="42" spans="1:54" ht="12.75" thickBo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9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</row>
    <row r="43" ht="12">
      <c r="A43" s="1" t="s">
        <v>44</v>
      </c>
    </row>
    <row r="44" ht="12">
      <c r="A44" s="1" t="s">
        <v>45</v>
      </c>
    </row>
    <row r="45" ht="12">
      <c r="A45" s="1" t="s">
        <v>46</v>
      </c>
    </row>
    <row r="46" ht="12">
      <c r="A46" s="1" t="s">
        <v>54</v>
      </c>
    </row>
    <row r="47" ht="12">
      <c r="A47" s="1" t="s">
        <v>48</v>
      </c>
    </row>
    <row r="48" ht="12">
      <c r="A48" s="1" t="s">
        <v>56</v>
      </c>
    </row>
    <row r="49" ht="12">
      <c r="A49" s="1" t="s">
        <v>58</v>
      </c>
    </row>
    <row r="51" ht="12">
      <c r="A51" s="4" t="s">
        <v>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Federico Pasqualini</cp:lastModifiedBy>
  <dcterms:created xsi:type="dcterms:W3CDTF">2006-10-12T10:01:53Z</dcterms:created>
  <dcterms:modified xsi:type="dcterms:W3CDTF">2016-09-01T07:33:35Z</dcterms:modified>
  <cp:category/>
  <cp:version/>
  <cp:contentType/>
  <cp:contentStatus/>
</cp:coreProperties>
</file>