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MO02" sheetId="1" r:id="rId1"/>
  </sheets>
  <definedNames>
    <definedName name="_Regression_Int" localSheetId="0" hidden="1">1</definedName>
    <definedName name="ERC00">'MACCMO02'!$W$9:$W$124</definedName>
    <definedName name="ERN98">'MACCMO02'!$K$9:$K$125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<sst xmlns="http://schemas.openxmlformats.org/spreadsheetml/2006/main" count="286" uniqueCount="135">
  <si>
    <t>MACCHINE E MOTORI AGRICOLI. PROVINCE DELL'EMILIA-ROMAGNA.</t>
  </si>
  <si>
    <t>SITUAZIONE AL 31 DICEMBRE 2002.</t>
  </si>
  <si>
    <t>NUMERO MACCHINE.</t>
  </si>
  <si>
    <t>ERN93: K9..K125</t>
  </si>
  <si>
    <t>KILOVATTORI</t>
  </si>
  <si>
    <t>ERC93: W9..W125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</si>
  <si>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</si>
  <si>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</si>
  <si>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</si>
  <si>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</si>
  <si>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</si>
  <si>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</si>
  <si>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</si>
  <si>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</si>
  <si>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</si>
  <si>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</si>
  <si>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</si>
  <si>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</si>
  <si>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</si>
  <si>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</si>
  <si>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</si>
  <si>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</si>
  <si>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</si>
  <si>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</si>
  <si>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</si>
  <si>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</si>
  <si>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</si>
  <si>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</si>
  <si>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</si>
  <si>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</si>
  <si>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</si>
  <si>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</si>
  <si>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</si>
  <si>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</si>
  <si>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</si>
  <si>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</si>
  <si>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</si>
  <si>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</si>
  <si>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</si>
  <si>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</si>
  <si>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</si>
  <si>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</si>
  <si>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</si>
  <si>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</si>
  <si>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</si>
  <si>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</si>
  <si>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</si>
  <si>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</si>
  <si>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</si>
  <si>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</si>
  <si>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</si>
  <si>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</si>
  <si>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</si>
  <si>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</si>
  <si>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</si>
  <si>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</si>
  <si>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</si>
  <si>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</si>
  <si>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</si>
  <si>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</si>
  <si>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</si>
  <si>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</si>
  <si>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</si>
  <si>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</si>
  <si>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</si>
  <si>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</si>
  <si>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</si>
  <si>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</si>
  <si>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</si>
  <si>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</si>
  <si>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</si>
  <si>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</si>
  <si>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</si>
  <si>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</si>
  <si>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</si>
  <si>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</si>
  <si>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</si>
  <si>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</si>
  <si>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</si>
  <si>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</si>
  <si>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</si>
  <si>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</si>
  <si>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</si>
  <si>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</si>
  <si>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</si>
  <si>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</si>
  <si>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</si>
  <si>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</si>
  <si>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</si>
  <si>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</si>
  <si>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</si>
  <si>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</si>
  <si>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</si>
  <si>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</si>
  <si>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</si>
  <si>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</si>
  <si>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</si>
  <si>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</si>
  <si>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</si>
  <si>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</si>
  <si>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</si>
  <si>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</si>
  <si>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</si>
  <si>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</si>
  <si>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</si>
  <si>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</si>
  <si>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</si>
  <si>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</si>
  <si>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</si>
  <si>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</si>
  <si>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</si>
  <si>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</si>
  <si>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</si>
  <si>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</si>
  <si>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</si>
  <si>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</si>
  <si>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</si>
  <si>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</si>
  <si>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</si>
  <si>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</si>
  <si>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</si>
  <si>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</si>
  <si>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</si>
  <si>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</si>
  <si>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</si>
  <si>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</si>
  <si>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</si>
  <si>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</si>
  <si>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</si>
  <si>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</si>
  <si>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</si>
  <si>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</si>
  <si>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</si>
  <si>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</si>
  <si>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MACCMO02.XLS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</si>
</sst>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fill"/>
      <protection/>
    </xf>
    <xf numFmtId="0" fontId="19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165" fontId="20" fillId="0" borderId="0" xfId="0" applyNumberFormat="1" applyFont="1" applyAlignment="1" applyProtection="1">
      <alignment/>
      <protection locked="0"/>
    </xf>
    <xf numFmtId="165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  <xf numFmtId="165" fontId="19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2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15" width="12.625" style="2" customWidth="1"/>
    <col min="16" max="16" width="12.75390625" style="2" customWidth="1"/>
    <col min="17" max="21" width="12.625" style="2" customWidth="1"/>
    <col min="22" max="22" width="10.625" style="2" customWidth="1"/>
    <col min="23" max="23" width="13.625" style="2" customWidth="1"/>
    <col min="24" max="16384" width="9.625" style="2" customWidth="1"/>
  </cols>
  <sheetData>
    <row r="1" spans="1:12" ht="12">
      <c r="A1" s="1" t="s">
        <v>0</v>
      </c>
      <c r="L1" s="3"/>
    </row>
    <row r="2" spans="1:13" ht="12">
      <c r="A2" s="4" t="s">
        <v>1</v>
      </c>
      <c r="B2" s="5"/>
      <c r="C2" s="5"/>
      <c r="D2" s="5"/>
      <c r="L2" s="3"/>
      <c r="M2" s="1" t="s">
        <v>0</v>
      </c>
    </row>
    <row r="3" spans="1:13" ht="12">
      <c r="A3" s="1" t="s">
        <v>2</v>
      </c>
      <c r="L3" s="3"/>
      <c r="M3" s="5" t="str">
        <f>A2</f>
        <v>SITUAZIONE AL 31 DICEMBRE 2002.</v>
      </c>
    </row>
    <row r="4" spans="1:14" ht="12">
      <c r="A4" s="4" t="s">
        <v>134</v>
      </c>
      <c r="B4" s="1" t="s">
        <v>3</v>
      </c>
      <c r="L4" s="3"/>
      <c r="M4" s="1" t="s">
        <v>4</v>
      </c>
      <c r="N4" s="1" t="s">
        <v>5</v>
      </c>
    </row>
    <row r="5" ht="12.75" thickBot="1">
      <c r="L5" s="3"/>
    </row>
    <row r="6" spans="1:23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3"/>
      <c r="M7" s="1" t="s">
        <v>6</v>
      </c>
      <c r="N7" s="1" t="s">
        <v>7</v>
      </c>
      <c r="O7" s="1" t="s">
        <v>8</v>
      </c>
      <c r="P7" s="1" t="s">
        <v>9</v>
      </c>
      <c r="Q7" s="1" t="s">
        <v>10</v>
      </c>
      <c r="R7" s="1" t="s">
        <v>11</v>
      </c>
      <c r="S7" s="1" t="s">
        <v>12</v>
      </c>
      <c r="T7" s="1" t="s">
        <v>13</v>
      </c>
      <c r="U7" s="1" t="s">
        <v>14</v>
      </c>
      <c r="V7" s="1" t="s">
        <v>15</v>
      </c>
      <c r="W7" s="1" t="s">
        <v>16</v>
      </c>
    </row>
    <row r="8" spans="1:23" ht="12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">
      <c r="A9" s="1" t="s">
        <v>17</v>
      </c>
      <c r="B9" s="8"/>
      <c r="C9" s="8"/>
      <c r="D9" s="8"/>
      <c r="E9" s="8"/>
      <c r="F9" s="8">
        <v>22</v>
      </c>
      <c r="G9" s="8"/>
      <c r="H9" s="8">
        <v>33</v>
      </c>
      <c r="I9" s="8"/>
      <c r="J9" s="8"/>
      <c r="K9" s="9">
        <f aca="true" t="shared" si="0" ref="K9:K40">SUM(B9:J9)</f>
        <v>55</v>
      </c>
      <c r="L9" s="3"/>
      <c r="M9" s="1" t="s">
        <v>17</v>
      </c>
      <c r="N9" s="10"/>
      <c r="O9" s="10"/>
      <c r="P9" s="10"/>
      <c r="Q9" s="10"/>
      <c r="R9" s="10">
        <v>2291.6</v>
      </c>
      <c r="S9" s="10"/>
      <c r="T9" s="10">
        <v>3533.2</v>
      </c>
      <c r="U9" s="10"/>
      <c r="V9" s="10"/>
      <c r="W9" s="11">
        <f aca="true" t="shared" si="1" ref="W9:W40">SUM(N9:V9)</f>
        <v>5824.799999999999</v>
      </c>
    </row>
    <row r="10" spans="1:23" ht="12">
      <c r="A10" s="1" t="s">
        <v>18</v>
      </c>
      <c r="B10" s="8">
        <v>29</v>
      </c>
      <c r="C10" s="8">
        <v>9</v>
      </c>
      <c r="D10" s="8">
        <v>1</v>
      </c>
      <c r="E10" s="8">
        <v>7</v>
      </c>
      <c r="F10" s="8">
        <v>206</v>
      </c>
      <c r="G10" s="8">
        <v>37</v>
      </c>
      <c r="H10" s="8">
        <v>214</v>
      </c>
      <c r="I10" s="8">
        <v>57</v>
      </c>
      <c r="J10" s="8">
        <v>17</v>
      </c>
      <c r="K10" s="9">
        <f t="shared" si="0"/>
        <v>577</v>
      </c>
      <c r="L10" s="3"/>
      <c r="M10" s="1" t="s">
        <v>18</v>
      </c>
      <c r="N10" s="10">
        <v>2603.8</v>
      </c>
      <c r="O10" s="10">
        <v>712</v>
      </c>
      <c r="P10" s="10">
        <v>65</v>
      </c>
      <c r="Q10" s="10">
        <v>287.3</v>
      </c>
      <c r="R10" s="10">
        <v>5810.9</v>
      </c>
      <c r="S10" s="10">
        <v>1940.9</v>
      </c>
      <c r="T10" s="10">
        <v>6152.5</v>
      </c>
      <c r="U10" s="10">
        <v>1806.4</v>
      </c>
      <c r="V10" s="10">
        <v>988.3</v>
      </c>
      <c r="W10" s="11">
        <f t="shared" si="1"/>
        <v>20367.100000000002</v>
      </c>
    </row>
    <row r="11" spans="1:23" ht="12">
      <c r="A11" s="1" t="s">
        <v>19</v>
      </c>
      <c r="B11" s="8">
        <v>32</v>
      </c>
      <c r="C11" s="8">
        <f>32+1</f>
        <v>33</v>
      </c>
      <c r="D11" s="8">
        <v>54</v>
      </c>
      <c r="E11" s="8">
        <f>41+3</f>
        <v>44</v>
      </c>
      <c r="F11" s="8">
        <f>98+1</f>
        <v>99</v>
      </c>
      <c r="G11" s="8">
        <v>68</v>
      </c>
      <c r="H11" s="8">
        <f>46+1</f>
        <v>47</v>
      </c>
      <c r="I11" s="8">
        <v>48</v>
      </c>
      <c r="J11" s="8">
        <v>11</v>
      </c>
      <c r="K11" s="9">
        <f t="shared" si="0"/>
        <v>436</v>
      </c>
      <c r="L11" s="3"/>
      <c r="M11" s="1" t="s">
        <v>19</v>
      </c>
      <c r="N11" s="10">
        <v>2721.4</v>
      </c>
      <c r="O11" s="10">
        <f>1309.8+11</f>
        <v>1320.8</v>
      </c>
      <c r="P11" s="10">
        <v>4015.2</v>
      </c>
      <c r="Q11" s="10">
        <f>1904.9+39.7</f>
        <v>1944.6000000000001</v>
      </c>
      <c r="R11" s="10">
        <v>4011.8</v>
      </c>
      <c r="S11" s="10">
        <v>1846.8</v>
      </c>
      <c r="T11" s="10">
        <f>2891.1+52</f>
        <v>2943.1</v>
      </c>
      <c r="U11" s="10">
        <v>1781.1</v>
      </c>
      <c r="V11" s="10">
        <v>920.7</v>
      </c>
      <c r="W11" s="11">
        <f t="shared" si="1"/>
        <v>21505.499999999996</v>
      </c>
    </row>
    <row r="12" spans="1:23" ht="12">
      <c r="A12" s="1" t="s">
        <v>20</v>
      </c>
      <c r="B12" s="8">
        <v>130</v>
      </c>
      <c r="C12" s="8">
        <v>118</v>
      </c>
      <c r="D12" s="8">
        <v>36</v>
      </c>
      <c r="E12" s="8">
        <v>34</v>
      </c>
      <c r="F12" s="8">
        <v>175</v>
      </c>
      <c r="G12" s="8">
        <v>107</v>
      </c>
      <c r="H12" s="8">
        <v>141</v>
      </c>
      <c r="I12" s="8">
        <v>23</v>
      </c>
      <c r="J12" s="8">
        <v>8</v>
      </c>
      <c r="K12" s="9">
        <f t="shared" si="0"/>
        <v>772</v>
      </c>
      <c r="L12" s="3"/>
      <c r="M12" s="1" t="s">
        <v>20</v>
      </c>
      <c r="N12" s="10"/>
      <c r="O12" s="10">
        <v>59.5</v>
      </c>
      <c r="P12" s="10"/>
      <c r="Q12" s="10">
        <v>235.2</v>
      </c>
      <c r="R12" s="10">
        <v>178.8</v>
      </c>
      <c r="S12" s="10"/>
      <c r="T12" s="10">
        <v>377.4</v>
      </c>
      <c r="U12" s="10"/>
      <c r="V12" s="10"/>
      <c r="W12" s="11">
        <f t="shared" si="1"/>
        <v>850.9</v>
      </c>
    </row>
    <row r="13" spans="1:23" ht="12">
      <c r="A13" s="1" t="s">
        <v>21</v>
      </c>
      <c r="B13" s="8"/>
      <c r="C13" s="8"/>
      <c r="D13" s="8">
        <v>2</v>
      </c>
      <c r="E13" s="8">
        <v>2</v>
      </c>
      <c r="F13" s="8"/>
      <c r="G13" s="8"/>
      <c r="H13" s="8">
        <v>2</v>
      </c>
      <c r="I13" s="8">
        <v>1</v>
      </c>
      <c r="J13" s="8">
        <v>1</v>
      </c>
      <c r="K13" s="9">
        <f t="shared" si="0"/>
        <v>8</v>
      </c>
      <c r="L13" s="3"/>
      <c r="M13" s="1" t="s">
        <v>21</v>
      </c>
      <c r="N13" s="10"/>
      <c r="O13" s="10"/>
      <c r="P13" s="10">
        <v>42.6</v>
      </c>
      <c r="Q13" s="10">
        <v>20.5</v>
      </c>
      <c r="R13" s="10"/>
      <c r="S13" s="10"/>
      <c r="T13" s="10">
        <v>20.5</v>
      </c>
      <c r="U13" s="10">
        <v>23.5</v>
      </c>
      <c r="V13" s="10">
        <v>11.7</v>
      </c>
      <c r="W13" s="11">
        <f t="shared" si="1"/>
        <v>118.8</v>
      </c>
    </row>
    <row r="14" spans="1:23" ht="12">
      <c r="A14" s="1" t="s">
        <v>22</v>
      </c>
      <c r="B14" s="8"/>
      <c r="C14" s="8"/>
      <c r="D14" s="8"/>
      <c r="E14" s="8"/>
      <c r="F14" s="8"/>
      <c r="G14" s="8"/>
      <c r="H14" s="8"/>
      <c r="I14" s="8">
        <v>7</v>
      </c>
      <c r="J14" s="8">
        <v>1</v>
      </c>
      <c r="K14" s="9">
        <f t="shared" si="0"/>
        <v>8</v>
      </c>
      <c r="L14" s="3"/>
      <c r="M14" s="1" t="s">
        <v>22</v>
      </c>
      <c r="N14" s="10"/>
      <c r="O14" s="10"/>
      <c r="P14" s="10"/>
      <c r="Q14" s="10"/>
      <c r="R14" s="10"/>
      <c r="S14" s="10"/>
      <c r="T14" s="10"/>
      <c r="U14" s="10">
        <v>216.9</v>
      </c>
      <c r="V14" s="10">
        <v>33</v>
      </c>
      <c r="W14" s="11">
        <f t="shared" si="1"/>
        <v>249.9</v>
      </c>
    </row>
    <row r="15" spans="1:23" ht="12">
      <c r="A15" s="1" t="s">
        <v>23</v>
      </c>
      <c r="B15" s="8">
        <v>727</v>
      </c>
      <c r="C15" s="8">
        <v>11</v>
      </c>
      <c r="D15" s="8">
        <v>15</v>
      </c>
      <c r="E15" s="8">
        <v>190</v>
      </c>
      <c r="F15" s="8">
        <v>196</v>
      </c>
      <c r="G15" s="8">
        <v>178</v>
      </c>
      <c r="H15" s="8">
        <v>156</v>
      </c>
      <c r="I15" s="8">
        <v>63</v>
      </c>
      <c r="J15" s="8">
        <v>43</v>
      </c>
      <c r="K15" s="9">
        <f t="shared" si="0"/>
        <v>1579</v>
      </c>
      <c r="L15" s="3"/>
      <c r="M15" s="1" t="s">
        <v>23</v>
      </c>
      <c r="N15" s="10">
        <v>2662.7</v>
      </c>
      <c r="O15" s="10">
        <v>214.1</v>
      </c>
      <c r="P15" s="10">
        <v>1057.8</v>
      </c>
      <c r="Q15" s="10">
        <v>7239.6</v>
      </c>
      <c r="R15" s="10">
        <v>6045.5</v>
      </c>
      <c r="S15" s="10">
        <v>6163.3</v>
      </c>
      <c r="T15" s="10">
        <v>5002.6</v>
      </c>
      <c r="U15" s="10">
        <v>899.3</v>
      </c>
      <c r="V15" s="10">
        <v>348.8</v>
      </c>
      <c r="W15" s="11">
        <f t="shared" si="1"/>
        <v>29633.699999999997</v>
      </c>
    </row>
    <row r="16" spans="1:23" ht="12">
      <c r="A16" s="1" t="s">
        <v>24</v>
      </c>
      <c r="B16" s="8">
        <v>4</v>
      </c>
      <c r="C16" s="8">
        <v>2</v>
      </c>
      <c r="D16" s="8">
        <v>1</v>
      </c>
      <c r="E16" s="8">
        <v>6</v>
      </c>
      <c r="F16" s="8">
        <v>87</v>
      </c>
      <c r="G16" s="8">
        <v>54</v>
      </c>
      <c r="H16" s="8">
        <v>190</v>
      </c>
      <c r="I16" s="8">
        <v>24</v>
      </c>
      <c r="J16" s="8">
        <v>4</v>
      </c>
      <c r="K16" s="9">
        <f t="shared" si="0"/>
        <v>372</v>
      </c>
      <c r="L16" s="3"/>
      <c r="M16" s="1" t="s">
        <v>24</v>
      </c>
      <c r="N16" s="10">
        <v>29.1</v>
      </c>
      <c r="O16" s="10">
        <v>30.8</v>
      </c>
      <c r="P16" s="10">
        <v>6.6</v>
      </c>
      <c r="Q16" s="10">
        <v>43.4</v>
      </c>
      <c r="R16" s="10">
        <v>744.7</v>
      </c>
      <c r="S16" s="10">
        <v>558.6</v>
      </c>
      <c r="T16" s="10">
        <v>2557.7</v>
      </c>
      <c r="U16" s="10">
        <v>526.9</v>
      </c>
      <c r="V16" s="10">
        <v>68.9</v>
      </c>
      <c r="W16" s="11">
        <f t="shared" si="1"/>
        <v>4566.699999999999</v>
      </c>
    </row>
    <row r="17" spans="1:23" ht="12">
      <c r="A17" s="1" t="s">
        <v>25</v>
      </c>
      <c r="B17" s="8"/>
      <c r="C17" s="8"/>
      <c r="D17" s="8">
        <v>1</v>
      </c>
      <c r="E17" s="8">
        <v>3</v>
      </c>
      <c r="F17" s="8">
        <v>4</v>
      </c>
      <c r="G17" s="8">
        <v>1</v>
      </c>
      <c r="H17" s="8"/>
      <c r="I17" s="8"/>
      <c r="J17" s="8"/>
      <c r="K17" s="9">
        <f t="shared" si="0"/>
        <v>9</v>
      </c>
      <c r="L17" s="3"/>
      <c r="M17" s="1" t="s">
        <v>25</v>
      </c>
      <c r="N17" s="10"/>
      <c r="O17" s="10"/>
      <c r="P17" s="10"/>
      <c r="Q17" s="10"/>
      <c r="R17" s="10"/>
      <c r="S17" s="10"/>
      <c r="T17" s="10"/>
      <c r="U17" s="10"/>
      <c r="V17" s="10"/>
      <c r="W17" s="11">
        <f t="shared" si="1"/>
        <v>0</v>
      </c>
    </row>
    <row r="18" spans="1:23" ht="12">
      <c r="A18" s="1" t="s">
        <v>26</v>
      </c>
      <c r="B18" s="8">
        <v>106</v>
      </c>
      <c r="C18" s="8">
        <v>196</v>
      </c>
      <c r="D18" s="8">
        <v>97</v>
      </c>
      <c r="E18" s="8">
        <v>366</v>
      </c>
      <c r="F18" s="8">
        <v>135</v>
      </c>
      <c r="G18" s="8">
        <v>89</v>
      </c>
      <c r="H18" s="8">
        <v>172</v>
      </c>
      <c r="I18" s="8">
        <v>123</v>
      </c>
      <c r="J18" s="8">
        <v>26</v>
      </c>
      <c r="K18" s="9">
        <f t="shared" si="0"/>
        <v>1310</v>
      </c>
      <c r="L18" s="3"/>
      <c r="M18" s="1" t="s">
        <v>26</v>
      </c>
      <c r="N18" s="10"/>
      <c r="O18" s="10"/>
      <c r="P18" s="10"/>
      <c r="Q18" s="10"/>
      <c r="R18" s="10"/>
      <c r="S18" s="10"/>
      <c r="T18" s="10"/>
      <c r="U18" s="10"/>
      <c r="V18" s="10"/>
      <c r="W18" s="11">
        <f t="shared" si="1"/>
        <v>0</v>
      </c>
    </row>
    <row r="19" spans="1:23" ht="12">
      <c r="A19" s="1" t="s">
        <v>27</v>
      </c>
      <c r="B19" s="8">
        <v>31</v>
      </c>
      <c r="C19" s="8">
        <v>81</v>
      </c>
      <c r="D19" s="8">
        <v>82</v>
      </c>
      <c r="E19" s="8">
        <v>68</v>
      </c>
      <c r="F19" s="8">
        <v>15</v>
      </c>
      <c r="G19" s="8">
        <v>9</v>
      </c>
      <c r="H19" s="8">
        <v>20</v>
      </c>
      <c r="I19" s="8">
        <v>25</v>
      </c>
      <c r="J19" s="8">
        <v>2</v>
      </c>
      <c r="K19" s="9">
        <f t="shared" si="0"/>
        <v>333</v>
      </c>
      <c r="L19" s="3"/>
      <c r="M19" s="1" t="s">
        <v>27</v>
      </c>
      <c r="N19" s="10"/>
      <c r="O19" s="10"/>
      <c r="P19" s="10"/>
      <c r="Q19" s="10"/>
      <c r="R19" s="10"/>
      <c r="S19" s="10"/>
      <c r="T19" s="10"/>
      <c r="U19" s="10"/>
      <c r="V19" s="10"/>
      <c r="W19" s="11">
        <f t="shared" si="1"/>
        <v>0</v>
      </c>
    </row>
    <row r="20" spans="1:23" ht="12">
      <c r="A20" s="1" t="s">
        <v>28</v>
      </c>
      <c r="B20" s="8"/>
      <c r="C20" s="8">
        <v>6</v>
      </c>
      <c r="D20" s="8">
        <v>17</v>
      </c>
      <c r="E20" s="8">
        <v>6</v>
      </c>
      <c r="F20" s="8">
        <v>3</v>
      </c>
      <c r="G20" s="8">
        <v>1</v>
      </c>
      <c r="H20" s="8">
        <v>1</v>
      </c>
      <c r="I20" s="8">
        <v>3</v>
      </c>
      <c r="J20" s="8"/>
      <c r="K20" s="9">
        <f t="shared" si="0"/>
        <v>37</v>
      </c>
      <c r="L20" s="3"/>
      <c r="M20" s="1" t="s">
        <v>28</v>
      </c>
      <c r="N20" s="10"/>
      <c r="O20" s="10"/>
      <c r="P20" s="10"/>
      <c r="Q20" s="10"/>
      <c r="R20" s="10"/>
      <c r="S20" s="10"/>
      <c r="T20" s="10"/>
      <c r="U20" s="10"/>
      <c r="V20" s="10"/>
      <c r="W20" s="11">
        <f t="shared" si="1"/>
        <v>0</v>
      </c>
    </row>
    <row r="21" spans="1:23" ht="12">
      <c r="A21" s="1" t="s">
        <v>29</v>
      </c>
      <c r="B21" s="8"/>
      <c r="C21" s="8">
        <v>1</v>
      </c>
      <c r="D21" s="8"/>
      <c r="E21" s="8"/>
      <c r="F21" s="8"/>
      <c r="G21" s="8"/>
      <c r="H21" s="8"/>
      <c r="I21" s="8"/>
      <c r="J21" s="8"/>
      <c r="K21" s="9">
        <f t="shared" si="0"/>
        <v>1</v>
      </c>
      <c r="L21" s="3"/>
      <c r="M21" s="1" t="s">
        <v>29</v>
      </c>
      <c r="N21" s="10"/>
      <c r="O21" s="10"/>
      <c r="P21" s="10"/>
      <c r="Q21" s="10"/>
      <c r="R21" s="10"/>
      <c r="S21" s="10"/>
      <c r="T21" s="10"/>
      <c r="U21" s="10"/>
      <c r="V21" s="10"/>
      <c r="W21" s="11">
        <f t="shared" si="1"/>
        <v>0</v>
      </c>
    </row>
    <row r="22" spans="1:23" ht="12">
      <c r="A22" s="1" t="s">
        <v>30</v>
      </c>
      <c r="B22" s="8">
        <f>22+41</f>
        <v>63</v>
      </c>
      <c r="C22" s="8"/>
      <c r="D22" s="8">
        <f>4+13</f>
        <v>17</v>
      </c>
      <c r="E22" s="8">
        <f>6+5</f>
        <v>11</v>
      </c>
      <c r="F22" s="8">
        <f>7+10</f>
        <v>17</v>
      </c>
      <c r="G22" s="8">
        <v>1</v>
      </c>
      <c r="H22" s="8">
        <f>9+511</f>
        <v>520</v>
      </c>
      <c r="I22" s="8">
        <f>10+78</f>
        <v>88</v>
      </c>
      <c r="J22" s="8"/>
      <c r="K22" s="9">
        <f t="shared" si="0"/>
        <v>717</v>
      </c>
      <c r="L22" s="3"/>
      <c r="M22" s="1" t="s">
        <v>30</v>
      </c>
      <c r="N22" s="10"/>
      <c r="O22" s="10"/>
      <c r="P22" s="10"/>
      <c r="Q22" s="10"/>
      <c r="R22" s="10"/>
      <c r="S22" s="10"/>
      <c r="T22" s="10"/>
      <c r="U22" s="10"/>
      <c r="V22" s="10"/>
      <c r="W22" s="11">
        <f t="shared" si="1"/>
        <v>0</v>
      </c>
    </row>
    <row r="23" spans="1:23" ht="12">
      <c r="A23" s="1" t="s">
        <v>31</v>
      </c>
      <c r="B23" s="8">
        <v>88</v>
      </c>
      <c r="C23" s="8">
        <v>32</v>
      </c>
      <c r="D23" s="8"/>
      <c r="E23" s="8">
        <v>40</v>
      </c>
      <c r="F23" s="8">
        <v>11</v>
      </c>
      <c r="G23" s="8"/>
      <c r="H23" s="8">
        <v>6</v>
      </c>
      <c r="I23" s="8">
        <v>10</v>
      </c>
      <c r="J23" s="8">
        <v>1</v>
      </c>
      <c r="K23" s="9">
        <f t="shared" si="0"/>
        <v>188</v>
      </c>
      <c r="L23" s="3"/>
      <c r="M23" s="1" t="s">
        <v>31</v>
      </c>
      <c r="N23" s="10"/>
      <c r="O23" s="10"/>
      <c r="P23" s="10"/>
      <c r="Q23" s="10"/>
      <c r="R23" s="10"/>
      <c r="S23" s="10"/>
      <c r="T23" s="10"/>
      <c r="U23" s="10"/>
      <c r="V23" s="10"/>
      <c r="W23" s="11">
        <f t="shared" si="1"/>
        <v>0</v>
      </c>
    </row>
    <row r="24" spans="1:23" ht="12">
      <c r="A24" s="1" t="s">
        <v>32</v>
      </c>
      <c r="B24" s="8"/>
      <c r="C24" s="8"/>
      <c r="D24" s="8"/>
      <c r="E24" s="8"/>
      <c r="F24" s="8">
        <v>1</v>
      </c>
      <c r="G24" s="8">
        <v>1</v>
      </c>
      <c r="H24" s="8"/>
      <c r="I24" s="8"/>
      <c r="J24" s="8"/>
      <c r="K24" s="9">
        <f t="shared" si="0"/>
        <v>2</v>
      </c>
      <c r="L24" s="3"/>
      <c r="M24" s="1" t="s">
        <v>32</v>
      </c>
      <c r="N24" s="10"/>
      <c r="O24" s="10"/>
      <c r="P24" s="10"/>
      <c r="Q24" s="10"/>
      <c r="R24" s="10"/>
      <c r="S24" s="10"/>
      <c r="T24" s="10"/>
      <c r="U24" s="10"/>
      <c r="V24" s="10"/>
      <c r="W24" s="11">
        <f t="shared" si="1"/>
        <v>0</v>
      </c>
    </row>
    <row r="25" spans="1:23" ht="12">
      <c r="A25" s="1" t="s">
        <v>33</v>
      </c>
      <c r="B25" s="8">
        <v>1</v>
      </c>
      <c r="C25" s="8">
        <v>1</v>
      </c>
      <c r="D25" s="8">
        <v>4</v>
      </c>
      <c r="E25" s="8">
        <v>3</v>
      </c>
      <c r="F25" s="8">
        <v>4</v>
      </c>
      <c r="G25" s="8">
        <v>1</v>
      </c>
      <c r="H25" s="8">
        <v>1</v>
      </c>
      <c r="I25" s="8">
        <v>2</v>
      </c>
      <c r="J25" s="8"/>
      <c r="K25" s="9">
        <f t="shared" si="0"/>
        <v>17</v>
      </c>
      <c r="L25" s="3"/>
      <c r="M25" s="1" t="s">
        <v>33</v>
      </c>
      <c r="N25" s="10"/>
      <c r="O25" s="10"/>
      <c r="P25" s="10"/>
      <c r="Q25" s="10"/>
      <c r="R25" s="10"/>
      <c r="S25" s="10"/>
      <c r="T25" s="10"/>
      <c r="U25" s="10"/>
      <c r="V25" s="10"/>
      <c r="W25" s="11">
        <f t="shared" si="1"/>
        <v>0</v>
      </c>
    </row>
    <row r="26" spans="1:23" ht="12">
      <c r="A26" s="1" t="s">
        <v>34</v>
      </c>
      <c r="B26" s="8"/>
      <c r="C26" s="8">
        <v>1</v>
      </c>
      <c r="D26" s="8">
        <v>1</v>
      </c>
      <c r="E26" s="8">
        <v>2</v>
      </c>
      <c r="F26" s="8"/>
      <c r="G26" s="8"/>
      <c r="H26" s="8"/>
      <c r="I26" s="8">
        <v>1</v>
      </c>
      <c r="J26" s="8"/>
      <c r="K26" s="9">
        <f t="shared" si="0"/>
        <v>5</v>
      </c>
      <c r="L26" s="3"/>
      <c r="M26" s="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1">
        <f t="shared" si="1"/>
        <v>0</v>
      </c>
    </row>
    <row r="27" spans="1:23" ht="12">
      <c r="A27" s="1" t="s">
        <v>35</v>
      </c>
      <c r="B27" s="8">
        <v>87</v>
      </c>
      <c r="C27" s="8">
        <v>164</v>
      </c>
      <c r="D27" s="8">
        <v>118</v>
      </c>
      <c r="E27" s="8">
        <v>26</v>
      </c>
      <c r="F27" s="8">
        <v>24</v>
      </c>
      <c r="G27" s="8">
        <v>11</v>
      </c>
      <c r="H27" s="8">
        <v>124</v>
      </c>
      <c r="I27" s="8">
        <v>11</v>
      </c>
      <c r="J27" s="8"/>
      <c r="K27" s="9">
        <f t="shared" si="0"/>
        <v>565</v>
      </c>
      <c r="L27" s="3"/>
      <c r="M27" s="1" t="s">
        <v>35</v>
      </c>
      <c r="N27" s="10"/>
      <c r="O27" s="10">
        <v>154</v>
      </c>
      <c r="P27" s="10"/>
      <c r="Q27" s="10"/>
      <c r="R27" s="10">
        <v>4</v>
      </c>
      <c r="S27" s="10"/>
      <c r="T27" s="10"/>
      <c r="U27" s="10"/>
      <c r="V27" s="10"/>
      <c r="W27" s="11">
        <f t="shared" si="1"/>
        <v>158</v>
      </c>
    </row>
    <row r="28" spans="1:23" ht="12">
      <c r="A28" s="1" t="s">
        <v>36</v>
      </c>
      <c r="B28" s="8">
        <v>1</v>
      </c>
      <c r="C28" s="8">
        <v>4</v>
      </c>
      <c r="D28" s="8">
        <v>1</v>
      </c>
      <c r="E28" s="8">
        <v>2</v>
      </c>
      <c r="F28" s="8">
        <v>2</v>
      </c>
      <c r="G28" s="8">
        <v>1</v>
      </c>
      <c r="H28" s="8"/>
      <c r="I28" s="8">
        <v>4</v>
      </c>
      <c r="J28" s="8"/>
      <c r="K28" s="9">
        <f t="shared" si="0"/>
        <v>15</v>
      </c>
      <c r="L28" s="3"/>
      <c r="M28" s="1" t="s">
        <v>36</v>
      </c>
      <c r="N28" s="10"/>
      <c r="O28" s="10"/>
      <c r="P28" s="10"/>
      <c r="Q28" s="10"/>
      <c r="R28" s="10"/>
      <c r="S28" s="10"/>
      <c r="T28" s="10"/>
      <c r="U28" s="10"/>
      <c r="V28" s="10"/>
      <c r="W28" s="11">
        <f t="shared" si="1"/>
        <v>0</v>
      </c>
    </row>
    <row r="29" spans="1:23" ht="12">
      <c r="A29" s="1" t="s">
        <v>37</v>
      </c>
      <c r="B29" s="8"/>
      <c r="C29" s="8"/>
      <c r="D29" s="8">
        <v>1</v>
      </c>
      <c r="E29" s="8"/>
      <c r="F29" s="8"/>
      <c r="G29" s="8"/>
      <c r="H29" s="8"/>
      <c r="I29" s="8">
        <v>1</v>
      </c>
      <c r="J29" s="8"/>
      <c r="K29" s="9">
        <f t="shared" si="0"/>
        <v>2</v>
      </c>
      <c r="L29" s="3"/>
      <c r="M29" s="1" t="s">
        <v>37</v>
      </c>
      <c r="N29" s="10"/>
      <c r="O29" s="10"/>
      <c r="P29" s="10">
        <v>23.5</v>
      </c>
      <c r="Q29" s="10"/>
      <c r="R29" s="10"/>
      <c r="S29" s="10"/>
      <c r="T29" s="10"/>
      <c r="U29" s="10">
        <v>3.3</v>
      </c>
      <c r="V29" s="10"/>
      <c r="W29" s="11">
        <f t="shared" si="1"/>
        <v>26.8</v>
      </c>
    </row>
    <row r="30" spans="1:23" ht="12">
      <c r="A30" s="1" t="s">
        <v>38</v>
      </c>
      <c r="B30" s="8">
        <v>3</v>
      </c>
      <c r="C30" s="8">
        <v>2</v>
      </c>
      <c r="D30" s="8">
        <v>1</v>
      </c>
      <c r="E30" s="8"/>
      <c r="F30" s="8">
        <v>10</v>
      </c>
      <c r="G30" s="8">
        <v>1</v>
      </c>
      <c r="H30" s="8"/>
      <c r="I30" s="8">
        <v>4</v>
      </c>
      <c r="J30" s="8"/>
      <c r="K30" s="9">
        <f t="shared" si="0"/>
        <v>21</v>
      </c>
      <c r="L30" s="3"/>
      <c r="M30" s="1" t="s">
        <v>38</v>
      </c>
      <c r="N30" s="10"/>
      <c r="O30" s="10"/>
      <c r="P30" s="10"/>
      <c r="Q30" s="10"/>
      <c r="R30" s="10"/>
      <c r="S30" s="10"/>
      <c r="T30" s="10"/>
      <c r="U30" s="10"/>
      <c r="V30" s="10"/>
      <c r="W30" s="11">
        <f t="shared" si="1"/>
        <v>0</v>
      </c>
    </row>
    <row r="31" spans="1:23" ht="12">
      <c r="A31" s="1" t="s">
        <v>39</v>
      </c>
      <c r="B31" s="8">
        <v>113</v>
      </c>
      <c r="C31" s="8">
        <v>157</v>
      </c>
      <c r="D31" s="8">
        <v>41</v>
      </c>
      <c r="E31" s="8">
        <v>68</v>
      </c>
      <c r="F31" s="8">
        <v>172</v>
      </c>
      <c r="G31" s="8">
        <v>112</v>
      </c>
      <c r="H31" s="8">
        <v>71</v>
      </c>
      <c r="I31" s="8">
        <v>131</v>
      </c>
      <c r="J31" s="8">
        <v>16</v>
      </c>
      <c r="K31" s="9">
        <f t="shared" si="0"/>
        <v>881</v>
      </c>
      <c r="L31" s="3"/>
      <c r="M31" s="1" t="s">
        <v>39</v>
      </c>
      <c r="N31" s="10">
        <v>7104.5</v>
      </c>
      <c r="O31" s="10">
        <v>8145</v>
      </c>
      <c r="P31" s="10">
        <v>2211</v>
      </c>
      <c r="Q31" s="10">
        <v>3522.9</v>
      </c>
      <c r="R31" s="10">
        <v>8678.5</v>
      </c>
      <c r="S31" s="10">
        <v>6888.8</v>
      </c>
      <c r="T31" s="10">
        <v>3690.6</v>
      </c>
      <c r="U31" s="10">
        <v>7649.6</v>
      </c>
      <c r="V31" s="10">
        <v>706.5</v>
      </c>
      <c r="W31" s="11">
        <f t="shared" si="1"/>
        <v>48597.4</v>
      </c>
    </row>
    <row r="32" spans="1:23" ht="12">
      <c r="A32" s="1" t="s">
        <v>40</v>
      </c>
      <c r="B32" s="8">
        <v>2</v>
      </c>
      <c r="C32" s="8">
        <v>1</v>
      </c>
      <c r="D32" s="8">
        <v>5</v>
      </c>
      <c r="E32" s="8">
        <v>12</v>
      </c>
      <c r="F32" s="8">
        <v>303</v>
      </c>
      <c r="G32" s="8">
        <v>20</v>
      </c>
      <c r="H32" s="8">
        <v>38</v>
      </c>
      <c r="I32" s="8">
        <v>8</v>
      </c>
      <c r="J32" s="8">
        <v>1</v>
      </c>
      <c r="K32" s="9">
        <f t="shared" si="0"/>
        <v>390</v>
      </c>
      <c r="L32" s="3"/>
      <c r="M32" s="1" t="s">
        <v>40</v>
      </c>
      <c r="N32" s="10">
        <v>14.3</v>
      </c>
      <c r="O32" s="10">
        <v>30.8</v>
      </c>
      <c r="P32" s="10">
        <v>173.1</v>
      </c>
      <c r="Q32" s="10">
        <v>326.8</v>
      </c>
      <c r="R32" s="10">
        <v>5086.5</v>
      </c>
      <c r="S32" s="10">
        <v>514.9</v>
      </c>
      <c r="T32" s="10">
        <v>541.8</v>
      </c>
      <c r="U32" s="10">
        <v>167.4</v>
      </c>
      <c r="V32" s="10">
        <v>30</v>
      </c>
      <c r="W32" s="11">
        <f t="shared" si="1"/>
        <v>6885.599999999999</v>
      </c>
    </row>
    <row r="33" spans="1:23" ht="12">
      <c r="A33" s="1" t="s">
        <v>41</v>
      </c>
      <c r="B33" s="8">
        <v>7</v>
      </c>
      <c r="C33" s="8">
        <v>4</v>
      </c>
      <c r="D33" s="8">
        <v>32</v>
      </c>
      <c r="E33" s="8">
        <v>9</v>
      </c>
      <c r="F33" s="8">
        <v>11</v>
      </c>
      <c r="G33" s="8">
        <v>6</v>
      </c>
      <c r="H33" s="8">
        <v>8</v>
      </c>
      <c r="I33" s="8">
        <v>8</v>
      </c>
      <c r="J33" s="8"/>
      <c r="K33" s="9">
        <f t="shared" si="0"/>
        <v>85</v>
      </c>
      <c r="L33" s="3"/>
      <c r="M33" s="1" t="s">
        <v>41</v>
      </c>
      <c r="N33" s="10"/>
      <c r="O33" s="10"/>
      <c r="P33" s="10"/>
      <c r="Q33" s="10"/>
      <c r="R33" s="10"/>
      <c r="S33" s="10"/>
      <c r="T33" s="10"/>
      <c r="U33" s="10"/>
      <c r="V33" s="10"/>
      <c r="W33" s="11">
        <f t="shared" si="1"/>
        <v>0</v>
      </c>
    </row>
    <row r="34" spans="1:23" ht="12">
      <c r="A34" s="1" t="s">
        <v>42</v>
      </c>
      <c r="B34" s="8">
        <v>91</v>
      </c>
      <c r="C34" s="8">
        <v>129</v>
      </c>
      <c r="D34" s="8">
        <v>101</v>
      </c>
      <c r="E34" s="8">
        <v>128</v>
      </c>
      <c r="F34" s="8">
        <v>116</v>
      </c>
      <c r="G34" s="8">
        <v>38</v>
      </c>
      <c r="H34" s="8">
        <v>388</v>
      </c>
      <c r="I34" s="8">
        <v>82</v>
      </c>
      <c r="J34" s="8">
        <v>10</v>
      </c>
      <c r="K34" s="9">
        <f t="shared" si="0"/>
        <v>1083</v>
      </c>
      <c r="L34" s="3"/>
      <c r="M34" s="1" t="s">
        <v>42</v>
      </c>
      <c r="N34" s="10">
        <v>5414.3</v>
      </c>
      <c r="O34" s="10">
        <v>6137.3</v>
      </c>
      <c r="P34" s="10">
        <v>4090.4</v>
      </c>
      <c r="Q34" s="10">
        <v>4299.8</v>
      </c>
      <c r="R34" s="10">
        <v>4737.9</v>
      </c>
      <c r="S34" s="10">
        <v>1980.6</v>
      </c>
      <c r="T34" s="10">
        <v>14253.7</v>
      </c>
      <c r="U34" s="10">
        <v>2396.1</v>
      </c>
      <c r="V34" s="10">
        <v>504.8</v>
      </c>
      <c r="W34" s="11">
        <f t="shared" si="1"/>
        <v>43814.9</v>
      </c>
    </row>
    <row r="35" spans="1:23" ht="12">
      <c r="A35" s="1" t="s">
        <v>43</v>
      </c>
      <c r="B35" s="8">
        <v>4</v>
      </c>
      <c r="C35" s="8">
        <v>3</v>
      </c>
      <c r="D35" s="8">
        <v>3</v>
      </c>
      <c r="E35" s="8">
        <v>3</v>
      </c>
      <c r="F35" s="8"/>
      <c r="G35" s="8"/>
      <c r="H35" s="8"/>
      <c r="I35" s="8"/>
      <c r="J35" s="8"/>
      <c r="K35" s="9">
        <f t="shared" si="0"/>
        <v>13</v>
      </c>
      <c r="L35" s="3"/>
      <c r="M35" s="1" t="s">
        <v>43</v>
      </c>
      <c r="N35" s="10"/>
      <c r="O35" s="10"/>
      <c r="P35" s="10"/>
      <c r="Q35" s="10"/>
      <c r="R35" s="10"/>
      <c r="S35" s="10"/>
      <c r="T35" s="10"/>
      <c r="U35" s="10"/>
      <c r="V35" s="10"/>
      <c r="W35" s="11">
        <f t="shared" si="1"/>
        <v>0</v>
      </c>
    </row>
    <row r="36" spans="1:23" ht="12">
      <c r="A36" s="1" t="s">
        <v>44</v>
      </c>
      <c r="B36" s="8">
        <v>4</v>
      </c>
      <c r="C36" s="8"/>
      <c r="D36" s="8">
        <v>7</v>
      </c>
      <c r="E36" s="8">
        <v>12</v>
      </c>
      <c r="F36" s="8">
        <v>6</v>
      </c>
      <c r="G36" s="8">
        <v>10</v>
      </c>
      <c r="H36" s="8">
        <v>2</v>
      </c>
      <c r="I36" s="8"/>
      <c r="J36" s="8"/>
      <c r="K36" s="9">
        <f t="shared" si="0"/>
        <v>41</v>
      </c>
      <c r="L36" s="3"/>
      <c r="M36" s="1" t="s">
        <v>44</v>
      </c>
      <c r="N36" s="10">
        <v>492.2</v>
      </c>
      <c r="O36" s="10"/>
      <c r="P36" s="10">
        <v>828.5</v>
      </c>
      <c r="Q36" s="10">
        <v>315.7</v>
      </c>
      <c r="R36" s="10">
        <v>566.8</v>
      </c>
      <c r="S36" s="10">
        <v>1222.3</v>
      </c>
      <c r="T36" s="10">
        <v>261</v>
      </c>
      <c r="U36" s="10"/>
      <c r="V36" s="10"/>
      <c r="W36" s="11">
        <f t="shared" si="1"/>
        <v>3686.5</v>
      </c>
    </row>
    <row r="37" spans="1:23" ht="12">
      <c r="A37" s="1" t="s">
        <v>45</v>
      </c>
      <c r="B37" s="8">
        <v>147</v>
      </c>
      <c r="C37" s="8">
        <v>376</v>
      </c>
      <c r="D37" s="8">
        <v>45</v>
      </c>
      <c r="E37" s="8">
        <v>13</v>
      </c>
      <c r="F37" s="8">
        <v>51</v>
      </c>
      <c r="G37" s="8">
        <v>7</v>
      </c>
      <c r="H37" s="8">
        <v>16</v>
      </c>
      <c r="I37" s="8">
        <v>46</v>
      </c>
      <c r="J37" s="8">
        <v>2</v>
      </c>
      <c r="K37" s="9">
        <f t="shared" si="0"/>
        <v>703</v>
      </c>
      <c r="L37" s="3"/>
      <c r="M37" s="1" t="s">
        <v>45</v>
      </c>
      <c r="N37" s="10">
        <v>2758.3</v>
      </c>
      <c r="O37" s="10">
        <v>6734.6</v>
      </c>
      <c r="P37" s="10">
        <v>592.7</v>
      </c>
      <c r="Q37" s="10">
        <v>154.7</v>
      </c>
      <c r="R37" s="10">
        <v>847.2</v>
      </c>
      <c r="S37" s="10">
        <v>104.8</v>
      </c>
      <c r="T37" s="10">
        <v>276.9</v>
      </c>
      <c r="U37" s="10">
        <v>1031.4</v>
      </c>
      <c r="V37" s="10">
        <v>33</v>
      </c>
      <c r="W37" s="11">
        <f t="shared" si="1"/>
        <v>12533.600000000002</v>
      </c>
    </row>
    <row r="38" spans="1:23" ht="12">
      <c r="A38" s="1" t="s">
        <v>46</v>
      </c>
      <c r="B38" s="8">
        <v>56</v>
      </c>
      <c r="C38" s="8">
        <v>20</v>
      </c>
      <c r="D38" s="8">
        <v>5</v>
      </c>
      <c r="E38" s="8">
        <v>126</v>
      </c>
      <c r="F38" s="8">
        <v>181</v>
      </c>
      <c r="G38" s="8">
        <v>21</v>
      </c>
      <c r="H38" s="8">
        <v>84</v>
      </c>
      <c r="I38" s="8">
        <v>280</v>
      </c>
      <c r="J38" s="8">
        <v>108</v>
      </c>
      <c r="K38" s="9">
        <f t="shared" si="0"/>
        <v>881</v>
      </c>
      <c r="L38" s="3"/>
      <c r="M38" s="1" t="s">
        <v>46</v>
      </c>
      <c r="N38" s="10">
        <v>73.9</v>
      </c>
      <c r="O38" s="10">
        <v>26.5</v>
      </c>
      <c r="P38" s="10">
        <v>153.6</v>
      </c>
      <c r="Q38" s="10">
        <v>158.2</v>
      </c>
      <c r="R38" s="10">
        <v>261</v>
      </c>
      <c r="S38" s="10">
        <v>685</v>
      </c>
      <c r="T38" s="10">
        <v>96.2</v>
      </c>
      <c r="U38" s="10">
        <v>307.7</v>
      </c>
      <c r="V38" s="10">
        <v>142.7</v>
      </c>
      <c r="W38" s="11">
        <f t="shared" si="1"/>
        <v>1904.8000000000002</v>
      </c>
    </row>
    <row r="39" spans="1:23" ht="12">
      <c r="A39" s="1" t="s">
        <v>47</v>
      </c>
      <c r="B39" s="8">
        <v>101</v>
      </c>
      <c r="C39" s="8">
        <v>2</v>
      </c>
      <c r="D39" s="8">
        <v>5</v>
      </c>
      <c r="E39" s="8">
        <v>4</v>
      </c>
      <c r="F39" s="8">
        <v>23</v>
      </c>
      <c r="G39" s="8">
        <v>2</v>
      </c>
      <c r="H39" s="8">
        <v>2</v>
      </c>
      <c r="I39" s="8">
        <v>4</v>
      </c>
      <c r="J39" s="8">
        <v>0</v>
      </c>
      <c r="K39" s="9">
        <f t="shared" si="0"/>
        <v>143</v>
      </c>
      <c r="L39" s="3"/>
      <c r="M39" s="1" t="s">
        <v>47</v>
      </c>
      <c r="N39" s="10">
        <v>9600.6</v>
      </c>
      <c r="O39" s="10">
        <v>170.5</v>
      </c>
      <c r="P39" s="10">
        <v>232</v>
      </c>
      <c r="Q39" s="10">
        <v>243.9</v>
      </c>
      <c r="R39" s="10">
        <v>1196.7</v>
      </c>
      <c r="S39" s="10">
        <v>91.1</v>
      </c>
      <c r="T39" s="10">
        <v>72.5</v>
      </c>
      <c r="U39" s="10">
        <v>70.3</v>
      </c>
      <c r="V39" s="10">
        <v>0</v>
      </c>
      <c r="W39" s="11">
        <f t="shared" si="1"/>
        <v>11677.6</v>
      </c>
    </row>
    <row r="40" spans="1:23" ht="12">
      <c r="A40" s="1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9">
        <f t="shared" si="0"/>
        <v>0</v>
      </c>
      <c r="L40" s="3"/>
      <c r="M40" s="1" t="s">
        <v>48</v>
      </c>
      <c r="N40" s="10"/>
      <c r="O40" s="10"/>
      <c r="P40" s="10"/>
      <c r="Q40" s="10"/>
      <c r="R40" s="10"/>
      <c r="S40" s="10"/>
      <c r="T40" s="10"/>
      <c r="U40" s="10"/>
      <c r="V40" s="10"/>
      <c r="W40" s="11">
        <f t="shared" si="1"/>
        <v>0</v>
      </c>
    </row>
    <row r="41" spans="1:23" ht="12">
      <c r="A41" s="1" t="s">
        <v>49</v>
      </c>
      <c r="B41" s="8">
        <v>4</v>
      </c>
      <c r="C41" s="8">
        <v>215</v>
      </c>
      <c r="D41" s="8">
        <v>800</v>
      </c>
      <c r="E41" s="8">
        <v>244</v>
      </c>
      <c r="F41" s="8">
        <v>12</v>
      </c>
      <c r="G41" s="8">
        <v>4</v>
      </c>
      <c r="H41" s="8">
        <v>1</v>
      </c>
      <c r="I41" s="8">
        <v>3</v>
      </c>
      <c r="J41" s="8">
        <v>1</v>
      </c>
      <c r="K41" s="9">
        <f aca="true" t="shared" si="2" ref="K41:K72">SUM(B41:J41)</f>
        <v>1284</v>
      </c>
      <c r="L41" s="3"/>
      <c r="M41" s="1" t="s">
        <v>49</v>
      </c>
      <c r="N41" s="10">
        <v>144.7</v>
      </c>
      <c r="O41" s="10">
        <v>7346.3</v>
      </c>
      <c r="P41" s="10">
        <v>24825.1</v>
      </c>
      <c r="Q41" s="10">
        <v>7801.6</v>
      </c>
      <c r="R41" s="10">
        <v>368.4</v>
      </c>
      <c r="S41" s="10">
        <v>139.8</v>
      </c>
      <c r="T41" s="10">
        <v>30.8</v>
      </c>
      <c r="U41" s="10">
        <v>115.3</v>
      </c>
      <c r="V41" s="10">
        <v>57</v>
      </c>
      <c r="W41" s="11">
        <f aca="true" t="shared" si="3" ref="W41:W72">SUM(N41:V41)</f>
        <v>40829.00000000001</v>
      </c>
    </row>
    <row r="42" spans="1:23" ht="12">
      <c r="A42" s="1" t="s">
        <v>50</v>
      </c>
      <c r="B42" s="8">
        <v>87</v>
      </c>
      <c r="C42" s="8">
        <v>515</v>
      </c>
      <c r="D42" s="8">
        <v>191</v>
      </c>
      <c r="E42" s="8">
        <v>51</v>
      </c>
      <c r="F42" s="8">
        <v>23</v>
      </c>
      <c r="G42" s="8">
        <v>20</v>
      </c>
      <c r="H42" s="8">
        <v>50</v>
      </c>
      <c r="I42" s="8">
        <v>17</v>
      </c>
      <c r="J42" s="8">
        <v>7</v>
      </c>
      <c r="K42" s="9">
        <f t="shared" si="2"/>
        <v>961</v>
      </c>
      <c r="L42" s="3"/>
      <c r="M42" s="1" t="s">
        <v>50</v>
      </c>
      <c r="N42" s="10">
        <v>4135.9</v>
      </c>
      <c r="O42" s="10">
        <v>22364.7</v>
      </c>
      <c r="P42" s="10">
        <v>9196.1</v>
      </c>
      <c r="Q42" s="10">
        <v>2951.3</v>
      </c>
      <c r="R42" s="10">
        <v>1055.8</v>
      </c>
      <c r="S42" s="10">
        <v>912.5</v>
      </c>
      <c r="T42" s="10">
        <v>2329.8</v>
      </c>
      <c r="U42" s="10">
        <v>902.1</v>
      </c>
      <c r="V42" s="10">
        <v>965.6</v>
      </c>
      <c r="W42" s="11">
        <f t="shared" si="3"/>
        <v>44813.8</v>
      </c>
    </row>
    <row r="43" spans="1:23" ht="12">
      <c r="A43" s="1" t="s">
        <v>51</v>
      </c>
      <c r="B43" s="8"/>
      <c r="C43" s="8"/>
      <c r="D43" s="8"/>
      <c r="E43" s="8"/>
      <c r="F43" s="8"/>
      <c r="G43" s="8"/>
      <c r="H43" s="8"/>
      <c r="I43" s="8"/>
      <c r="J43" s="8"/>
      <c r="K43" s="9">
        <f t="shared" si="2"/>
        <v>0</v>
      </c>
      <c r="L43" s="3"/>
      <c r="M43" s="1" t="s">
        <v>51</v>
      </c>
      <c r="N43" s="10"/>
      <c r="O43" s="10"/>
      <c r="P43" s="10"/>
      <c r="Q43" s="10"/>
      <c r="R43" s="10"/>
      <c r="S43" s="10"/>
      <c r="T43" s="10"/>
      <c r="U43" s="10"/>
      <c r="V43" s="10"/>
      <c r="W43" s="11">
        <f t="shared" si="3"/>
        <v>0</v>
      </c>
    </row>
    <row r="44" spans="1:23" ht="12">
      <c r="A44" s="1" t="s">
        <v>52</v>
      </c>
      <c r="B44" s="8">
        <v>64</v>
      </c>
      <c r="C44" s="8">
        <v>10</v>
      </c>
      <c r="D44" s="8">
        <v>26</v>
      </c>
      <c r="E44" s="8">
        <v>17</v>
      </c>
      <c r="F44" s="8">
        <v>31</v>
      </c>
      <c r="G44" s="8">
        <v>28</v>
      </c>
      <c r="H44" s="8">
        <v>18</v>
      </c>
      <c r="I44" s="8">
        <v>21</v>
      </c>
      <c r="J44" s="8">
        <v>1</v>
      </c>
      <c r="K44" s="9">
        <f t="shared" si="2"/>
        <v>216</v>
      </c>
      <c r="L44" s="3"/>
      <c r="M44" s="1" t="s">
        <v>52</v>
      </c>
      <c r="N44" s="10">
        <v>14252.1</v>
      </c>
      <c r="O44" s="10">
        <v>2035.3</v>
      </c>
      <c r="P44" s="10">
        <v>4630.6</v>
      </c>
      <c r="Q44" s="10">
        <v>2434.1</v>
      </c>
      <c r="R44" s="10">
        <v>5009.4</v>
      </c>
      <c r="S44" s="10">
        <v>5787.5</v>
      </c>
      <c r="T44" s="10">
        <v>3744.7</v>
      </c>
      <c r="U44" s="10">
        <v>3385.2</v>
      </c>
      <c r="V44" s="10">
        <v>252.9</v>
      </c>
      <c r="W44" s="11">
        <f t="shared" si="3"/>
        <v>41531.799999999996</v>
      </c>
    </row>
    <row r="45" spans="1:23" ht="12">
      <c r="A45" s="1" t="s">
        <v>53</v>
      </c>
      <c r="B45" s="8">
        <v>2</v>
      </c>
      <c r="C45" s="8">
        <v>18</v>
      </c>
      <c r="D45" s="8">
        <v>6</v>
      </c>
      <c r="E45" s="8">
        <v>2</v>
      </c>
      <c r="F45" s="8">
        <v>8</v>
      </c>
      <c r="G45" s="8">
        <v>4</v>
      </c>
      <c r="H45" s="8">
        <v>4</v>
      </c>
      <c r="I45" s="8">
        <v>26</v>
      </c>
      <c r="J45" s="8"/>
      <c r="K45" s="9">
        <f t="shared" si="2"/>
        <v>70</v>
      </c>
      <c r="L45" s="3"/>
      <c r="M45" s="1" t="s">
        <v>53</v>
      </c>
      <c r="N45" s="10">
        <v>80.1</v>
      </c>
      <c r="O45" s="10">
        <v>2040.1</v>
      </c>
      <c r="P45" s="10">
        <v>231.7</v>
      </c>
      <c r="Q45" s="10">
        <v>5.6</v>
      </c>
      <c r="R45" s="10">
        <v>392.6</v>
      </c>
      <c r="S45" s="10">
        <v>35.1</v>
      </c>
      <c r="T45" s="10">
        <v>202.7</v>
      </c>
      <c r="U45" s="10">
        <v>2542</v>
      </c>
      <c r="V45" s="10"/>
      <c r="W45" s="11">
        <f t="shared" si="3"/>
        <v>5529.9</v>
      </c>
    </row>
    <row r="46" spans="1:23" ht="12">
      <c r="A46" s="1" t="s">
        <v>54</v>
      </c>
      <c r="B46" s="8"/>
      <c r="C46" s="8"/>
      <c r="D46" s="8"/>
      <c r="E46" s="8"/>
      <c r="F46" s="8">
        <v>1</v>
      </c>
      <c r="G46" s="8"/>
      <c r="H46" s="8"/>
      <c r="I46" s="8"/>
      <c r="J46" s="8"/>
      <c r="K46" s="9">
        <f t="shared" si="2"/>
        <v>1</v>
      </c>
      <c r="L46" s="3"/>
      <c r="M46" s="1" t="s">
        <v>54</v>
      </c>
      <c r="N46" s="10"/>
      <c r="O46" s="10"/>
      <c r="P46" s="10"/>
      <c r="Q46" s="10"/>
      <c r="R46" s="10"/>
      <c r="S46" s="10"/>
      <c r="T46" s="10"/>
      <c r="U46" s="10"/>
      <c r="V46" s="10"/>
      <c r="W46" s="11">
        <f t="shared" si="3"/>
        <v>0</v>
      </c>
    </row>
    <row r="47" spans="1:23" ht="12">
      <c r="A47" s="1" t="s">
        <v>55</v>
      </c>
      <c r="B47" s="8">
        <v>4</v>
      </c>
      <c r="C47" s="8">
        <v>2</v>
      </c>
      <c r="D47" s="8">
        <v>6</v>
      </c>
      <c r="E47" s="8">
        <v>1</v>
      </c>
      <c r="F47" s="8"/>
      <c r="G47" s="8">
        <v>3</v>
      </c>
      <c r="H47" s="8">
        <v>1</v>
      </c>
      <c r="I47" s="8">
        <v>37</v>
      </c>
      <c r="J47" s="8"/>
      <c r="K47" s="9">
        <f t="shared" si="2"/>
        <v>54</v>
      </c>
      <c r="L47" s="3"/>
      <c r="M47" s="1" t="s">
        <v>55</v>
      </c>
      <c r="N47" s="10"/>
      <c r="O47" s="10">
        <v>5.5</v>
      </c>
      <c r="P47" s="10">
        <v>8.8</v>
      </c>
      <c r="Q47" s="10">
        <v>4</v>
      </c>
      <c r="R47" s="10"/>
      <c r="S47" s="10"/>
      <c r="T47" s="10"/>
      <c r="U47" s="10"/>
      <c r="V47" s="10"/>
      <c r="W47" s="11">
        <f t="shared" si="3"/>
        <v>18.3</v>
      </c>
    </row>
    <row r="48" spans="1:23" ht="12">
      <c r="A48" s="1" t="s">
        <v>56</v>
      </c>
      <c r="B48" s="8">
        <v>534</v>
      </c>
      <c r="C48" s="8">
        <v>343</v>
      </c>
      <c r="D48" s="8">
        <v>229</v>
      </c>
      <c r="E48" s="8">
        <v>144</v>
      </c>
      <c r="F48" s="8">
        <v>278</v>
      </c>
      <c r="G48" s="8">
        <v>62</v>
      </c>
      <c r="H48" s="8">
        <v>98</v>
      </c>
      <c r="I48" s="8">
        <v>372</v>
      </c>
      <c r="J48" s="8">
        <v>278</v>
      </c>
      <c r="K48" s="9">
        <f t="shared" si="2"/>
        <v>2338</v>
      </c>
      <c r="L48" s="3"/>
      <c r="M48" s="1" t="s">
        <v>56</v>
      </c>
      <c r="N48" s="10">
        <v>8310.2</v>
      </c>
      <c r="O48" s="10">
        <v>5965.8</v>
      </c>
      <c r="P48" s="10">
        <v>3124.8</v>
      </c>
      <c r="Q48" s="10">
        <v>1793.1</v>
      </c>
      <c r="R48" s="10">
        <v>3094.7</v>
      </c>
      <c r="S48" s="10">
        <v>627.4</v>
      </c>
      <c r="T48" s="10">
        <v>1119.3</v>
      </c>
      <c r="U48" s="10">
        <v>5522.8</v>
      </c>
      <c r="V48" s="10">
        <v>3317.1</v>
      </c>
      <c r="W48" s="11">
        <f t="shared" si="3"/>
        <v>32875.2</v>
      </c>
    </row>
    <row r="49" spans="1:23" ht="12">
      <c r="A49" s="1" t="s">
        <v>57</v>
      </c>
      <c r="B49" s="8"/>
      <c r="C49" s="8">
        <v>1</v>
      </c>
      <c r="D49" s="8"/>
      <c r="E49" s="8">
        <v>4</v>
      </c>
      <c r="F49" s="8">
        <v>1</v>
      </c>
      <c r="G49" s="8">
        <v>4</v>
      </c>
      <c r="H49" s="8">
        <v>3</v>
      </c>
      <c r="I49" s="8">
        <v>1</v>
      </c>
      <c r="J49" s="8"/>
      <c r="K49" s="9">
        <f t="shared" si="2"/>
        <v>14</v>
      </c>
      <c r="L49" s="3"/>
      <c r="M49" s="1" t="s">
        <v>57</v>
      </c>
      <c r="N49" s="10"/>
      <c r="O49" s="10">
        <v>29</v>
      </c>
      <c r="P49" s="10"/>
      <c r="Q49" s="10">
        <v>70.5</v>
      </c>
      <c r="R49" s="10">
        <v>12.5</v>
      </c>
      <c r="S49" s="10">
        <v>81.4</v>
      </c>
      <c r="T49" s="10">
        <v>19.3</v>
      </c>
      <c r="U49" s="10">
        <v>19.1</v>
      </c>
      <c r="V49" s="10"/>
      <c r="W49" s="11">
        <f t="shared" si="3"/>
        <v>231.8</v>
      </c>
    </row>
    <row r="50" spans="1:23" ht="12">
      <c r="A50" s="1" t="s">
        <v>58</v>
      </c>
      <c r="B50" s="8">
        <v>1137</v>
      </c>
      <c r="C50" s="8">
        <v>1425</v>
      </c>
      <c r="D50" s="8">
        <v>920</v>
      </c>
      <c r="E50" s="8">
        <v>2346</v>
      </c>
      <c r="F50" s="8">
        <v>3838</v>
      </c>
      <c r="G50" s="8">
        <v>3571</v>
      </c>
      <c r="H50" s="8">
        <v>5453</v>
      </c>
      <c r="I50" s="8">
        <v>7290</v>
      </c>
      <c r="J50" s="8">
        <v>2652</v>
      </c>
      <c r="K50" s="9">
        <f t="shared" si="2"/>
        <v>28632</v>
      </c>
      <c r="L50" s="3"/>
      <c r="M50" s="1" t="s">
        <v>58</v>
      </c>
      <c r="N50" s="10">
        <v>9613.4</v>
      </c>
      <c r="O50" s="10">
        <v>11860.2</v>
      </c>
      <c r="P50" s="10">
        <v>7903.8</v>
      </c>
      <c r="Q50" s="10">
        <v>19952</v>
      </c>
      <c r="R50" s="10">
        <v>30368</v>
      </c>
      <c r="S50" s="10">
        <v>29578.5</v>
      </c>
      <c r="T50" s="10">
        <v>45971.2</v>
      </c>
      <c r="U50" s="10">
        <v>60584.6</v>
      </c>
      <c r="V50" s="10">
        <v>23264.3</v>
      </c>
      <c r="W50" s="11">
        <f t="shared" si="3"/>
        <v>239095.99999999997</v>
      </c>
    </row>
    <row r="51" spans="1:23" ht="12">
      <c r="A51" s="1" t="s">
        <v>59</v>
      </c>
      <c r="B51" s="8">
        <v>4623</v>
      </c>
      <c r="C51" s="8">
        <v>6268</v>
      </c>
      <c r="D51" s="8">
        <v>6013</v>
      </c>
      <c r="E51" s="8">
        <v>7016</v>
      </c>
      <c r="F51" s="8">
        <v>6839</v>
      </c>
      <c r="G51" s="8">
        <v>2356</v>
      </c>
      <c r="H51" s="8">
        <v>3315</v>
      </c>
      <c r="I51" s="8">
        <v>2855</v>
      </c>
      <c r="J51" s="8">
        <v>375</v>
      </c>
      <c r="K51" s="9">
        <f t="shared" si="2"/>
        <v>39660</v>
      </c>
      <c r="L51" s="3"/>
      <c r="M51" s="1" t="s">
        <v>59</v>
      </c>
      <c r="N51" s="10">
        <v>36172.2</v>
      </c>
      <c r="O51" s="10">
        <v>51436.5</v>
      </c>
      <c r="P51" s="10">
        <v>49340.6</v>
      </c>
      <c r="Q51" s="10">
        <v>54096.5</v>
      </c>
      <c r="R51" s="10">
        <v>48814.8</v>
      </c>
      <c r="S51" s="10">
        <v>15033.4</v>
      </c>
      <c r="T51" s="10">
        <v>23048</v>
      </c>
      <c r="U51" s="10">
        <v>20860.5</v>
      </c>
      <c r="V51" s="10">
        <v>2795.9</v>
      </c>
      <c r="W51" s="11">
        <f t="shared" si="3"/>
        <v>301598.4</v>
      </c>
    </row>
    <row r="52" spans="1:23" ht="12">
      <c r="A52" s="1" t="s">
        <v>60</v>
      </c>
      <c r="B52" s="8">
        <v>753</v>
      </c>
      <c r="C52" s="8">
        <v>714</v>
      </c>
      <c r="D52" s="8">
        <v>789</v>
      </c>
      <c r="E52" s="8">
        <v>1037</v>
      </c>
      <c r="F52" s="8">
        <v>1769</v>
      </c>
      <c r="G52" s="8">
        <v>1363</v>
      </c>
      <c r="H52" s="8">
        <v>2242</v>
      </c>
      <c r="I52" s="8">
        <v>1087</v>
      </c>
      <c r="J52" s="8">
        <v>329</v>
      </c>
      <c r="K52" s="9">
        <f t="shared" si="2"/>
        <v>10083</v>
      </c>
      <c r="L52" s="3"/>
      <c r="M52" s="1" t="s">
        <v>60</v>
      </c>
      <c r="N52" s="10">
        <v>60998.6</v>
      </c>
      <c r="O52" s="10">
        <v>28841.8</v>
      </c>
      <c r="P52" s="10">
        <v>14796.6</v>
      </c>
      <c r="Q52" s="10">
        <v>20919.3</v>
      </c>
      <c r="R52" s="10">
        <v>63329.1</v>
      </c>
      <c r="S52" s="10">
        <v>57967</v>
      </c>
      <c r="T52" s="10">
        <v>50398</v>
      </c>
      <c r="U52" s="10">
        <v>33905</v>
      </c>
      <c r="V52" s="10">
        <v>9104</v>
      </c>
      <c r="W52" s="11">
        <f t="shared" si="3"/>
        <v>340259.4</v>
      </c>
    </row>
    <row r="53" spans="1:23" ht="12">
      <c r="A53" s="1" t="s">
        <v>61</v>
      </c>
      <c r="B53" s="8"/>
      <c r="C53" s="8"/>
      <c r="D53" s="8">
        <v>2</v>
      </c>
      <c r="E53" s="8">
        <v>42</v>
      </c>
      <c r="F53" s="8">
        <v>15</v>
      </c>
      <c r="G53" s="8">
        <v>221</v>
      </c>
      <c r="H53" s="8">
        <v>2</v>
      </c>
      <c r="I53" s="8">
        <v>6</v>
      </c>
      <c r="J53" s="8"/>
      <c r="K53" s="9">
        <f t="shared" si="2"/>
        <v>288</v>
      </c>
      <c r="L53" s="3"/>
      <c r="M53" s="1" t="s">
        <v>61</v>
      </c>
      <c r="N53" s="10"/>
      <c r="O53" s="10"/>
      <c r="P53" s="10">
        <v>40.7</v>
      </c>
      <c r="Q53" s="10">
        <v>326.9</v>
      </c>
      <c r="R53" s="10">
        <v>104.4</v>
      </c>
      <c r="S53" s="10">
        <v>1070</v>
      </c>
      <c r="T53" s="10">
        <v>5.3</v>
      </c>
      <c r="U53" s="10">
        <v>74.2</v>
      </c>
      <c r="V53" s="10"/>
      <c r="W53" s="11">
        <f t="shared" si="3"/>
        <v>1621.5</v>
      </c>
    </row>
    <row r="54" spans="1:23" ht="12">
      <c r="A54" s="1" t="s">
        <v>62</v>
      </c>
      <c r="B54" s="8">
        <v>13</v>
      </c>
      <c r="C54" s="8">
        <v>9</v>
      </c>
      <c r="D54" s="8">
        <v>3</v>
      </c>
      <c r="E54" s="8">
        <v>3</v>
      </c>
      <c r="F54" s="8">
        <v>23</v>
      </c>
      <c r="G54" s="8">
        <v>7</v>
      </c>
      <c r="H54" s="8">
        <v>12</v>
      </c>
      <c r="I54" s="8">
        <v>2</v>
      </c>
      <c r="J54" s="8">
        <v>2</v>
      </c>
      <c r="K54" s="9">
        <f t="shared" si="2"/>
        <v>74</v>
      </c>
      <c r="L54" s="3"/>
      <c r="M54" s="1" t="s">
        <v>62</v>
      </c>
      <c r="N54" s="10">
        <v>37.3</v>
      </c>
      <c r="O54" s="10">
        <v>34.9</v>
      </c>
      <c r="P54" s="10">
        <v>8</v>
      </c>
      <c r="Q54" s="10">
        <v>43.7</v>
      </c>
      <c r="R54" s="10">
        <v>100.8</v>
      </c>
      <c r="S54" s="10">
        <v>25.8</v>
      </c>
      <c r="T54" s="10">
        <v>62.5</v>
      </c>
      <c r="U54" s="10">
        <v>8.7</v>
      </c>
      <c r="V54" s="10">
        <v>5.8</v>
      </c>
      <c r="W54" s="11">
        <f t="shared" si="3"/>
        <v>327.5</v>
      </c>
    </row>
    <row r="55" spans="1:23" ht="12">
      <c r="A55" s="1" t="s">
        <v>63</v>
      </c>
      <c r="B55" s="8"/>
      <c r="C55" s="8">
        <v>22</v>
      </c>
      <c r="D55" s="8"/>
      <c r="E55" s="8">
        <v>33</v>
      </c>
      <c r="F55" s="8">
        <v>307</v>
      </c>
      <c r="G55" s="8">
        <v>180</v>
      </c>
      <c r="H55" s="8">
        <v>31</v>
      </c>
      <c r="I55" s="8">
        <v>51</v>
      </c>
      <c r="J55" s="8">
        <v>1</v>
      </c>
      <c r="K55" s="9">
        <f t="shared" si="2"/>
        <v>625</v>
      </c>
      <c r="L55" s="3"/>
      <c r="M55" s="1" t="s">
        <v>63</v>
      </c>
      <c r="N55" s="10"/>
      <c r="O55" s="10">
        <v>851.7</v>
      </c>
      <c r="P55" s="10"/>
      <c r="Q55" s="10">
        <v>847</v>
      </c>
      <c r="R55" s="10">
        <v>10198.4</v>
      </c>
      <c r="S55" s="10">
        <v>6130.8</v>
      </c>
      <c r="T55" s="10">
        <v>1096.9</v>
      </c>
      <c r="U55" s="10">
        <v>1630.7</v>
      </c>
      <c r="V55" s="10">
        <v>32</v>
      </c>
      <c r="W55" s="11">
        <f t="shared" si="3"/>
        <v>20787.500000000004</v>
      </c>
    </row>
    <row r="56" spans="1:23" ht="12">
      <c r="A56" s="1" t="s">
        <v>64</v>
      </c>
      <c r="B56" s="8"/>
      <c r="C56" s="8">
        <v>2</v>
      </c>
      <c r="D56" s="8">
        <v>4</v>
      </c>
      <c r="E56" s="8">
        <v>30</v>
      </c>
      <c r="F56" s="8">
        <v>19</v>
      </c>
      <c r="G56" s="8">
        <v>57</v>
      </c>
      <c r="H56" s="8">
        <v>16</v>
      </c>
      <c r="I56" s="8">
        <v>149</v>
      </c>
      <c r="J56" s="8">
        <v>23</v>
      </c>
      <c r="K56" s="9">
        <f t="shared" si="2"/>
        <v>300</v>
      </c>
      <c r="L56" s="3"/>
      <c r="M56" s="1" t="s">
        <v>64</v>
      </c>
      <c r="N56" s="10"/>
      <c r="O56" s="10">
        <v>12.4</v>
      </c>
      <c r="P56" s="10">
        <v>101.9</v>
      </c>
      <c r="Q56" s="10">
        <v>275.9</v>
      </c>
      <c r="R56" s="10">
        <v>132.8</v>
      </c>
      <c r="S56" s="10">
        <v>333</v>
      </c>
      <c r="T56" s="10">
        <v>385.1</v>
      </c>
      <c r="U56" s="10">
        <v>2329.7</v>
      </c>
      <c r="V56" s="10">
        <v>896</v>
      </c>
      <c r="W56" s="11">
        <f t="shared" si="3"/>
        <v>4466.799999999999</v>
      </c>
    </row>
    <row r="57" spans="1:23" ht="12">
      <c r="A57" s="1" t="s">
        <v>65</v>
      </c>
      <c r="B57" s="8"/>
      <c r="C57" s="8"/>
      <c r="D57" s="8"/>
      <c r="E57" s="8"/>
      <c r="F57" s="8"/>
      <c r="G57" s="8">
        <v>1</v>
      </c>
      <c r="H57" s="8"/>
      <c r="I57" s="8"/>
      <c r="J57" s="8"/>
      <c r="K57" s="9">
        <f t="shared" si="2"/>
        <v>1</v>
      </c>
      <c r="L57" s="3"/>
      <c r="M57" s="1" t="s">
        <v>65</v>
      </c>
      <c r="N57" s="10"/>
      <c r="O57" s="10"/>
      <c r="P57" s="10"/>
      <c r="Q57" s="10"/>
      <c r="R57" s="10"/>
      <c r="S57" s="10">
        <v>20.5</v>
      </c>
      <c r="T57" s="10"/>
      <c r="U57" s="10"/>
      <c r="V57" s="10"/>
      <c r="W57" s="11">
        <f t="shared" si="3"/>
        <v>20.5</v>
      </c>
    </row>
    <row r="58" spans="1:23" ht="12">
      <c r="A58" s="1" t="s">
        <v>66</v>
      </c>
      <c r="B58" s="8">
        <v>71</v>
      </c>
      <c r="C58" s="8">
        <v>138</v>
      </c>
      <c r="D58" s="8">
        <v>72</v>
      </c>
      <c r="E58" s="8">
        <v>152</v>
      </c>
      <c r="F58" s="8">
        <v>302</v>
      </c>
      <c r="G58" s="8">
        <v>289</v>
      </c>
      <c r="H58" s="8">
        <v>165</v>
      </c>
      <c r="I58" s="8">
        <v>847</v>
      </c>
      <c r="J58" s="8">
        <v>205</v>
      </c>
      <c r="K58" s="9">
        <f t="shared" si="2"/>
        <v>2241</v>
      </c>
      <c r="L58" s="3"/>
      <c r="M58" s="1" t="s">
        <v>66</v>
      </c>
      <c r="N58" s="10">
        <v>1067.3</v>
      </c>
      <c r="O58" s="10">
        <v>5715.2</v>
      </c>
      <c r="P58" s="10">
        <v>3942.9</v>
      </c>
      <c r="Q58" s="10">
        <v>4385.7</v>
      </c>
      <c r="R58" s="10">
        <v>5292.5</v>
      </c>
      <c r="S58" s="10">
        <v>4292.6</v>
      </c>
      <c r="T58" s="10">
        <v>482.5</v>
      </c>
      <c r="U58" s="10">
        <v>5233.5</v>
      </c>
      <c r="V58" s="10">
        <v>1638.6</v>
      </c>
      <c r="W58" s="11">
        <f t="shared" si="3"/>
        <v>32050.799999999996</v>
      </c>
    </row>
    <row r="59" spans="1:23" ht="12">
      <c r="A59" s="1" t="s">
        <v>67</v>
      </c>
      <c r="B59" s="8">
        <v>74</v>
      </c>
      <c r="C59" s="8">
        <v>1626</v>
      </c>
      <c r="D59" s="8">
        <v>834</v>
      </c>
      <c r="E59" s="8">
        <v>181</v>
      </c>
      <c r="F59" s="8">
        <v>39</v>
      </c>
      <c r="G59" s="8">
        <v>1</v>
      </c>
      <c r="H59" s="8">
        <v>2</v>
      </c>
      <c r="I59" s="8"/>
      <c r="J59" s="8"/>
      <c r="K59" s="9">
        <f t="shared" si="2"/>
        <v>2757</v>
      </c>
      <c r="L59" s="3"/>
      <c r="M59" s="1" t="s">
        <v>67</v>
      </c>
      <c r="N59" s="10">
        <v>650.4</v>
      </c>
      <c r="O59" s="10">
        <v>14829.9</v>
      </c>
      <c r="P59" s="10">
        <v>7849.2</v>
      </c>
      <c r="Q59" s="10">
        <v>1730</v>
      </c>
      <c r="R59" s="10">
        <v>373.2</v>
      </c>
      <c r="S59" s="10">
        <v>9.5</v>
      </c>
      <c r="T59" s="10">
        <v>18.6</v>
      </c>
      <c r="U59" s="10"/>
      <c r="V59" s="10"/>
      <c r="W59" s="11">
        <f t="shared" si="3"/>
        <v>25460.8</v>
      </c>
    </row>
    <row r="60" spans="1:23" ht="12">
      <c r="A60" s="1" t="s">
        <v>68</v>
      </c>
      <c r="B60" s="8"/>
      <c r="C60" s="8"/>
      <c r="D60" s="8"/>
      <c r="E60" s="8"/>
      <c r="F60" s="8">
        <v>12</v>
      </c>
      <c r="G60" s="8"/>
      <c r="H60" s="8"/>
      <c r="I60" s="8"/>
      <c r="J60" s="8"/>
      <c r="K60" s="9">
        <f t="shared" si="2"/>
        <v>12</v>
      </c>
      <c r="L60" s="3"/>
      <c r="M60" s="1" t="s">
        <v>68</v>
      </c>
      <c r="N60" s="10"/>
      <c r="O60" s="10"/>
      <c r="P60" s="10"/>
      <c r="Q60" s="10"/>
      <c r="R60" s="10">
        <v>124.6</v>
      </c>
      <c r="S60" s="10"/>
      <c r="T60" s="10"/>
      <c r="U60" s="10"/>
      <c r="V60" s="10"/>
      <c r="W60" s="11">
        <f t="shared" si="3"/>
        <v>124.6</v>
      </c>
    </row>
    <row r="61" spans="1:23" ht="12">
      <c r="A61" s="1" t="s">
        <v>69</v>
      </c>
      <c r="B61" s="8">
        <v>874</v>
      </c>
      <c r="C61" s="8">
        <v>622</v>
      </c>
      <c r="D61" s="8">
        <v>25</v>
      </c>
      <c r="E61" s="8">
        <v>1402</v>
      </c>
      <c r="F61" s="8">
        <v>887</v>
      </c>
      <c r="G61" s="8">
        <v>123</v>
      </c>
      <c r="H61" s="8">
        <v>608</v>
      </c>
      <c r="I61" s="8">
        <v>1568</v>
      </c>
      <c r="J61" s="8">
        <v>524</v>
      </c>
      <c r="K61" s="9">
        <f t="shared" si="2"/>
        <v>6633</v>
      </c>
      <c r="L61" s="3"/>
      <c r="M61" s="1" t="s">
        <v>69</v>
      </c>
      <c r="N61" s="10">
        <v>2725.9</v>
      </c>
      <c r="O61" s="10">
        <v>2218.3</v>
      </c>
      <c r="P61" s="10">
        <v>86.1</v>
      </c>
      <c r="Q61" s="10">
        <v>4648.2</v>
      </c>
      <c r="R61" s="10">
        <v>2970.4</v>
      </c>
      <c r="S61" s="10">
        <v>553.9</v>
      </c>
      <c r="T61" s="10">
        <v>1820.6</v>
      </c>
      <c r="U61" s="10">
        <v>4928</v>
      </c>
      <c r="V61" s="10">
        <v>1938.8</v>
      </c>
      <c r="W61" s="11">
        <f t="shared" si="3"/>
        <v>21890.2</v>
      </c>
    </row>
    <row r="62" spans="1:23" ht="12">
      <c r="A62" s="1" t="s">
        <v>70</v>
      </c>
      <c r="B62" s="8">
        <v>5</v>
      </c>
      <c r="C62" s="8">
        <v>2</v>
      </c>
      <c r="D62" s="8">
        <v>1</v>
      </c>
      <c r="E62" s="8"/>
      <c r="F62" s="8">
        <v>17</v>
      </c>
      <c r="G62" s="8"/>
      <c r="H62" s="8">
        <v>3</v>
      </c>
      <c r="I62" s="8">
        <v>7</v>
      </c>
      <c r="J62" s="8">
        <v>1</v>
      </c>
      <c r="K62" s="9">
        <f t="shared" si="2"/>
        <v>36</v>
      </c>
      <c r="L62" s="3"/>
      <c r="M62" s="1" t="s">
        <v>70</v>
      </c>
      <c r="N62" s="10">
        <v>19.3</v>
      </c>
      <c r="O62" s="10">
        <v>9.1</v>
      </c>
      <c r="P62" s="10">
        <v>77.9</v>
      </c>
      <c r="Q62" s="10"/>
      <c r="R62" s="10">
        <v>67.9</v>
      </c>
      <c r="S62" s="10"/>
      <c r="T62" s="10">
        <v>10.8</v>
      </c>
      <c r="U62" s="10">
        <v>35.3</v>
      </c>
      <c r="V62" s="10">
        <v>4.5</v>
      </c>
      <c r="W62" s="11">
        <f t="shared" si="3"/>
        <v>224.8</v>
      </c>
    </row>
    <row r="63" spans="1:23" ht="12">
      <c r="A63" s="1" t="s">
        <v>71</v>
      </c>
      <c r="B63" s="8"/>
      <c r="C63" s="8"/>
      <c r="D63" s="8"/>
      <c r="E63" s="8"/>
      <c r="F63" s="8">
        <v>2</v>
      </c>
      <c r="G63" s="8">
        <v>1</v>
      </c>
      <c r="H63" s="8">
        <v>4</v>
      </c>
      <c r="I63" s="8">
        <v>4</v>
      </c>
      <c r="J63" s="8"/>
      <c r="K63" s="9">
        <f t="shared" si="2"/>
        <v>11</v>
      </c>
      <c r="L63" s="3"/>
      <c r="M63" s="1" t="s">
        <v>71</v>
      </c>
      <c r="N63" s="10"/>
      <c r="O63" s="10"/>
      <c r="P63" s="10"/>
      <c r="Q63" s="10"/>
      <c r="R63" s="10">
        <v>9.5</v>
      </c>
      <c r="S63" s="10">
        <v>2.9</v>
      </c>
      <c r="T63" s="10">
        <v>16.1</v>
      </c>
      <c r="U63" s="10">
        <v>14.7</v>
      </c>
      <c r="V63" s="10"/>
      <c r="W63" s="11">
        <f t="shared" si="3"/>
        <v>43.2</v>
      </c>
    </row>
    <row r="64" spans="1:23" ht="12">
      <c r="A64" s="1" t="s">
        <v>72</v>
      </c>
      <c r="B64" s="8"/>
      <c r="C64" s="8"/>
      <c r="D64" s="8"/>
      <c r="E64" s="8"/>
      <c r="F64" s="8"/>
      <c r="G64" s="8"/>
      <c r="H64" s="8"/>
      <c r="I64" s="8"/>
      <c r="J64" s="8"/>
      <c r="K64" s="9">
        <f t="shared" si="2"/>
        <v>0</v>
      </c>
      <c r="L64" s="3"/>
      <c r="M64" s="1" t="s">
        <v>72</v>
      </c>
      <c r="N64" s="10"/>
      <c r="O64" s="10"/>
      <c r="P64" s="10"/>
      <c r="Q64" s="10"/>
      <c r="R64" s="10"/>
      <c r="S64" s="10"/>
      <c r="T64" s="10"/>
      <c r="U64" s="10"/>
      <c r="V64" s="10"/>
      <c r="W64" s="11">
        <f t="shared" si="3"/>
        <v>0</v>
      </c>
    </row>
    <row r="65" spans="1:23" ht="12">
      <c r="A65" s="1" t="s">
        <v>73</v>
      </c>
      <c r="B65" s="8">
        <v>461</v>
      </c>
      <c r="C65" s="8">
        <v>421</v>
      </c>
      <c r="D65" s="8">
        <v>242</v>
      </c>
      <c r="E65" s="8">
        <v>458</v>
      </c>
      <c r="F65" s="8">
        <v>890</v>
      </c>
      <c r="G65" s="8">
        <v>718</v>
      </c>
      <c r="H65" s="8">
        <v>465</v>
      </c>
      <c r="I65" s="8">
        <v>320</v>
      </c>
      <c r="J65" s="8">
        <v>117</v>
      </c>
      <c r="K65" s="9">
        <f t="shared" si="2"/>
        <v>4092</v>
      </c>
      <c r="L65" s="3"/>
      <c r="M65" s="1" t="s">
        <v>73</v>
      </c>
      <c r="N65" s="10">
        <v>47277.4</v>
      </c>
      <c r="O65" s="10">
        <v>44355.2</v>
      </c>
      <c r="P65" s="10">
        <v>29222.4</v>
      </c>
      <c r="Q65" s="10">
        <v>49651.7</v>
      </c>
      <c r="R65" s="10">
        <v>101003.1</v>
      </c>
      <c r="S65" s="10">
        <v>89950.3</v>
      </c>
      <c r="T65" s="10">
        <v>53021</v>
      </c>
      <c r="U65" s="10">
        <v>32051.5</v>
      </c>
      <c r="V65" s="10">
        <v>11047.2</v>
      </c>
      <c r="W65" s="11">
        <f t="shared" si="3"/>
        <v>457579.80000000005</v>
      </c>
    </row>
    <row r="66" spans="1:23" ht="12">
      <c r="A66" s="1" t="s">
        <v>74</v>
      </c>
      <c r="B66" s="8">
        <v>5</v>
      </c>
      <c r="C66" s="8">
        <v>6</v>
      </c>
      <c r="D66" s="8"/>
      <c r="E66" s="8">
        <v>7</v>
      </c>
      <c r="F66" s="8">
        <v>10</v>
      </c>
      <c r="G66" s="8">
        <v>9</v>
      </c>
      <c r="H66" s="8"/>
      <c r="I66" s="8">
        <v>2</v>
      </c>
      <c r="J66" s="8"/>
      <c r="K66" s="9">
        <f t="shared" si="2"/>
        <v>39</v>
      </c>
      <c r="L66" s="3"/>
      <c r="M66" s="1" t="s">
        <v>74</v>
      </c>
      <c r="N66" s="10">
        <v>21.1</v>
      </c>
      <c r="O66" s="10">
        <v>21.5</v>
      </c>
      <c r="P66" s="10"/>
      <c r="Q66" s="10">
        <v>25.4</v>
      </c>
      <c r="R66" s="10">
        <v>40.4</v>
      </c>
      <c r="S66" s="10">
        <v>31.8</v>
      </c>
      <c r="T66" s="10"/>
      <c r="U66" s="10">
        <v>2.8</v>
      </c>
      <c r="V66" s="10"/>
      <c r="W66" s="11">
        <f t="shared" si="3"/>
        <v>143.00000000000003</v>
      </c>
    </row>
    <row r="67" spans="1:23" ht="12">
      <c r="A67" s="1" t="s">
        <v>75</v>
      </c>
      <c r="B67" s="8">
        <v>144</v>
      </c>
      <c r="C67" s="8">
        <v>506</v>
      </c>
      <c r="D67" s="8">
        <v>269</v>
      </c>
      <c r="E67" s="8">
        <v>472</v>
      </c>
      <c r="F67" s="8">
        <v>2496</v>
      </c>
      <c r="G67" s="8">
        <v>616</v>
      </c>
      <c r="H67" s="8">
        <v>537</v>
      </c>
      <c r="I67" s="8">
        <v>681</v>
      </c>
      <c r="J67" s="8">
        <v>250</v>
      </c>
      <c r="K67" s="9">
        <f t="shared" si="2"/>
        <v>5971</v>
      </c>
      <c r="L67" s="3"/>
      <c r="M67" s="1" t="s">
        <v>75</v>
      </c>
      <c r="N67" s="10">
        <v>645.7</v>
      </c>
      <c r="O67" s="10">
        <v>2224.9</v>
      </c>
      <c r="P67" s="10">
        <v>1739.4</v>
      </c>
      <c r="Q67" s="10">
        <v>1983.5</v>
      </c>
      <c r="R67" s="10">
        <v>11610.9</v>
      </c>
      <c r="S67" s="10">
        <v>2675.2</v>
      </c>
      <c r="T67" s="10">
        <v>2225.9</v>
      </c>
      <c r="U67" s="10">
        <v>3380.4</v>
      </c>
      <c r="V67" s="10">
        <v>1171.8</v>
      </c>
      <c r="W67" s="11">
        <f t="shared" si="3"/>
        <v>27657.700000000004</v>
      </c>
    </row>
    <row r="68" spans="1:23" ht="12">
      <c r="A68" s="1" t="s">
        <v>76</v>
      </c>
      <c r="B68" s="8"/>
      <c r="C68" s="8"/>
      <c r="D68" s="8"/>
      <c r="E68" s="8"/>
      <c r="F68" s="8">
        <v>2</v>
      </c>
      <c r="G68" s="8"/>
      <c r="H68" s="8"/>
      <c r="I68" s="8">
        <v>1</v>
      </c>
      <c r="J68" s="8"/>
      <c r="K68" s="9">
        <f t="shared" si="2"/>
        <v>3</v>
      </c>
      <c r="L68" s="3"/>
      <c r="M68" s="1" t="s">
        <v>76</v>
      </c>
      <c r="N68" s="10"/>
      <c r="O68" s="10"/>
      <c r="P68" s="10"/>
      <c r="Q68" s="10"/>
      <c r="R68" s="10">
        <v>10</v>
      </c>
      <c r="S68" s="10"/>
      <c r="T68" s="10"/>
      <c r="U68" s="10">
        <v>11.7</v>
      </c>
      <c r="V68" s="10"/>
      <c r="W68" s="11">
        <f t="shared" si="3"/>
        <v>21.7</v>
      </c>
    </row>
    <row r="69" spans="1:23" ht="12">
      <c r="A69" s="1" t="s">
        <v>77</v>
      </c>
      <c r="B69" s="8"/>
      <c r="C69" s="8"/>
      <c r="D69" s="8"/>
      <c r="E69" s="8"/>
      <c r="F69" s="8">
        <v>102</v>
      </c>
      <c r="G69" s="8">
        <v>1</v>
      </c>
      <c r="H69" s="8">
        <v>1</v>
      </c>
      <c r="I69" s="8"/>
      <c r="J69" s="8"/>
      <c r="K69" s="9">
        <f t="shared" si="2"/>
        <v>104</v>
      </c>
      <c r="L69" s="3"/>
      <c r="M69" s="1" t="s">
        <v>77</v>
      </c>
      <c r="N69" s="10"/>
      <c r="O69" s="10"/>
      <c r="P69" s="10"/>
      <c r="Q69" s="10"/>
      <c r="R69" s="10">
        <v>853.5</v>
      </c>
      <c r="S69" s="10">
        <v>19.8</v>
      </c>
      <c r="T69" s="10">
        <v>4</v>
      </c>
      <c r="U69" s="10"/>
      <c r="V69" s="10"/>
      <c r="W69" s="11">
        <f t="shared" si="3"/>
        <v>877.3</v>
      </c>
    </row>
    <row r="70" spans="1:23" ht="12">
      <c r="A70" s="1" t="s">
        <v>78</v>
      </c>
      <c r="B70" s="8">
        <v>2</v>
      </c>
      <c r="C70" s="8">
        <v>17</v>
      </c>
      <c r="D70" s="8">
        <v>6</v>
      </c>
      <c r="E70" s="8">
        <v>25</v>
      </c>
      <c r="F70" s="8">
        <v>18</v>
      </c>
      <c r="G70" s="8">
        <v>10</v>
      </c>
      <c r="H70" s="8">
        <v>24</v>
      </c>
      <c r="I70" s="8">
        <v>12</v>
      </c>
      <c r="J70" s="8">
        <v>1</v>
      </c>
      <c r="K70" s="9">
        <f t="shared" si="2"/>
        <v>115</v>
      </c>
      <c r="L70" s="3"/>
      <c r="M70" s="1" t="s">
        <v>78</v>
      </c>
      <c r="N70" s="10"/>
      <c r="O70" s="10">
        <v>48.3</v>
      </c>
      <c r="P70" s="10">
        <v>14.7</v>
      </c>
      <c r="Q70" s="10">
        <v>205.3</v>
      </c>
      <c r="R70" s="10">
        <v>225.9</v>
      </c>
      <c r="S70" s="10">
        <v>194.3</v>
      </c>
      <c r="T70" s="10">
        <v>417</v>
      </c>
      <c r="U70" s="10">
        <v>102.7</v>
      </c>
      <c r="V70" s="10"/>
      <c r="W70" s="11">
        <f t="shared" si="3"/>
        <v>1208.2</v>
      </c>
    </row>
    <row r="71" spans="1:23" ht="12">
      <c r="A71" s="1" t="s">
        <v>79</v>
      </c>
      <c r="B71" s="8">
        <v>76</v>
      </c>
      <c r="C71" s="8">
        <v>125</v>
      </c>
      <c r="D71" s="8">
        <v>109</v>
      </c>
      <c r="E71" s="8">
        <v>62</v>
      </c>
      <c r="F71" s="8">
        <v>31</v>
      </c>
      <c r="G71" s="8">
        <v>2</v>
      </c>
      <c r="H71" s="8">
        <v>18</v>
      </c>
      <c r="I71" s="8">
        <v>74</v>
      </c>
      <c r="J71" s="8">
        <v>17</v>
      </c>
      <c r="K71" s="9">
        <f t="shared" si="2"/>
        <v>514</v>
      </c>
      <c r="L71" s="3"/>
      <c r="M71" s="1" t="s">
        <v>79</v>
      </c>
      <c r="N71" s="10"/>
      <c r="O71" s="10"/>
      <c r="P71" s="10"/>
      <c r="Q71" s="10"/>
      <c r="R71" s="10"/>
      <c r="S71" s="10"/>
      <c r="T71" s="10"/>
      <c r="U71" s="10"/>
      <c r="V71" s="10"/>
      <c r="W71" s="11">
        <f t="shared" si="3"/>
        <v>0</v>
      </c>
    </row>
    <row r="72" spans="1:23" ht="12">
      <c r="A72" s="1" t="s">
        <v>80</v>
      </c>
      <c r="B72" s="8"/>
      <c r="C72" s="8"/>
      <c r="D72" s="8"/>
      <c r="E72" s="8"/>
      <c r="F72" s="8"/>
      <c r="G72" s="8"/>
      <c r="H72" s="8"/>
      <c r="I72" s="8"/>
      <c r="J72" s="8"/>
      <c r="K72" s="9">
        <f t="shared" si="2"/>
        <v>0</v>
      </c>
      <c r="L72" s="3"/>
      <c r="M72" s="1" t="s">
        <v>80</v>
      </c>
      <c r="N72" s="10"/>
      <c r="O72" s="10"/>
      <c r="P72" s="10"/>
      <c r="Q72" s="10"/>
      <c r="R72" s="10"/>
      <c r="S72" s="10"/>
      <c r="T72" s="10"/>
      <c r="U72" s="10"/>
      <c r="V72" s="10"/>
      <c r="W72" s="11">
        <f t="shared" si="3"/>
        <v>0</v>
      </c>
    </row>
    <row r="73" spans="1:23" ht="12">
      <c r="A73" s="1" t="s">
        <v>81</v>
      </c>
      <c r="B73" s="8">
        <v>34</v>
      </c>
      <c r="C73" s="8"/>
      <c r="D73" s="8">
        <v>82</v>
      </c>
      <c r="E73" s="8">
        <v>1703</v>
      </c>
      <c r="F73" s="8">
        <v>1659</v>
      </c>
      <c r="G73" s="8">
        <v>2753</v>
      </c>
      <c r="H73" s="8">
        <v>3332</v>
      </c>
      <c r="I73" s="8">
        <v>1385</v>
      </c>
      <c r="J73" s="8">
        <v>34</v>
      </c>
      <c r="K73" s="9">
        <f aca="true" t="shared" si="4" ref="K73:K104">SUM(B73:J73)</f>
        <v>10982</v>
      </c>
      <c r="L73" s="3"/>
      <c r="M73" s="1" t="s">
        <v>81</v>
      </c>
      <c r="N73" s="10">
        <v>421.6</v>
      </c>
      <c r="O73" s="10"/>
      <c r="P73" s="10">
        <v>1136.4</v>
      </c>
      <c r="Q73" s="10">
        <v>22692.3</v>
      </c>
      <c r="R73" s="10">
        <v>19957.5</v>
      </c>
      <c r="S73" s="10">
        <v>30168.9</v>
      </c>
      <c r="T73" s="10">
        <v>48900.7</v>
      </c>
      <c r="U73" s="10">
        <v>18145.1</v>
      </c>
      <c r="V73" s="10">
        <v>397.1</v>
      </c>
      <c r="W73" s="11">
        <f aca="true" t="shared" si="5" ref="W73:W104">SUM(N73:V73)</f>
        <v>141819.6</v>
      </c>
    </row>
    <row r="74" spans="1:23" ht="12">
      <c r="A74" s="1" t="s">
        <v>82</v>
      </c>
      <c r="B74" s="8">
        <v>5</v>
      </c>
      <c r="C74" s="8">
        <v>14</v>
      </c>
      <c r="D74" s="8">
        <v>612</v>
      </c>
      <c r="E74" s="8">
        <v>188</v>
      </c>
      <c r="F74" s="8">
        <v>161</v>
      </c>
      <c r="G74" s="8">
        <v>120</v>
      </c>
      <c r="H74" s="8">
        <v>1</v>
      </c>
      <c r="I74" s="8">
        <v>3</v>
      </c>
      <c r="J74" s="8"/>
      <c r="K74" s="9">
        <f t="shared" si="4"/>
        <v>1104</v>
      </c>
      <c r="L74" s="3"/>
      <c r="M74" s="1" t="s">
        <v>82</v>
      </c>
      <c r="N74" s="10"/>
      <c r="O74" s="10"/>
      <c r="P74" s="10"/>
      <c r="Q74" s="10"/>
      <c r="R74" s="10"/>
      <c r="S74" s="10"/>
      <c r="T74" s="10"/>
      <c r="U74" s="10"/>
      <c r="V74" s="10"/>
      <c r="W74" s="11">
        <f t="shared" si="5"/>
        <v>0</v>
      </c>
    </row>
    <row r="75" spans="1:23" ht="12">
      <c r="A75" s="1" t="s">
        <v>83</v>
      </c>
      <c r="B75" s="8">
        <v>2042</v>
      </c>
      <c r="C75" s="8">
        <v>1705</v>
      </c>
      <c r="D75" s="8">
        <v>3641</v>
      </c>
      <c r="E75" s="8">
        <v>3695</v>
      </c>
      <c r="F75" s="8">
        <v>3004</v>
      </c>
      <c r="G75" s="8">
        <v>374</v>
      </c>
      <c r="H75" s="8">
        <v>2578</v>
      </c>
      <c r="I75" s="8">
        <v>2885</v>
      </c>
      <c r="J75" s="8">
        <v>1469</v>
      </c>
      <c r="K75" s="9">
        <f t="shared" si="4"/>
        <v>21393</v>
      </c>
      <c r="L75" s="3"/>
      <c r="M75" s="1" t="s">
        <v>83</v>
      </c>
      <c r="N75" s="10"/>
      <c r="O75" s="10"/>
      <c r="P75" s="10"/>
      <c r="Q75" s="10"/>
      <c r="R75" s="10"/>
      <c r="S75" s="10"/>
      <c r="T75" s="10"/>
      <c r="U75" s="10"/>
      <c r="V75" s="10"/>
      <c r="W75" s="11">
        <f t="shared" si="5"/>
        <v>0</v>
      </c>
    </row>
    <row r="76" spans="1:23" ht="12">
      <c r="A76" s="1" t="s">
        <v>84</v>
      </c>
      <c r="B76" s="8">
        <v>4937</v>
      </c>
      <c r="C76" s="8">
        <v>4283</v>
      </c>
      <c r="D76" s="8">
        <v>4682</v>
      </c>
      <c r="E76" s="8">
        <v>5443</v>
      </c>
      <c r="F76" s="8">
        <v>3291</v>
      </c>
      <c r="G76" s="8">
        <v>6615</v>
      </c>
      <c r="H76" s="8">
        <v>6326</v>
      </c>
      <c r="I76" s="8">
        <v>1074</v>
      </c>
      <c r="J76" s="8">
        <v>133</v>
      </c>
      <c r="K76" s="9">
        <f t="shared" si="4"/>
        <v>36784</v>
      </c>
      <c r="L76" s="3"/>
      <c r="M76" s="1" t="s">
        <v>84</v>
      </c>
      <c r="N76" s="10"/>
      <c r="O76" s="10"/>
      <c r="P76" s="10"/>
      <c r="Q76" s="10"/>
      <c r="R76" s="10"/>
      <c r="S76" s="10"/>
      <c r="T76" s="10"/>
      <c r="U76" s="10"/>
      <c r="V76" s="10"/>
      <c r="W76" s="11">
        <f t="shared" si="5"/>
        <v>0</v>
      </c>
    </row>
    <row r="77" spans="1:23" ht="12">
      <c r="A77" s="1" t="s">
        <v>85</v>
      </c>
      <c r="B77" s="8">
        <v>319</v>
      </c>
      <c r="C77" s="8">
        <v>301</v>
      </c>
      <c r="D77" s="8">
        <v>192</v>
      </c>
      <c r="E77" s="8">
        <v>250</v>
      </c>
      <c r="F77" s="8">
        <v>255</v>
      </c>
      <c r="G77" s="8">
        <v>195</v>
      </c>
      <c r="H77" s="8">
        <v>164</v>
      </c>
      <c r="I77" s="8">
        <v>83</v>
      </c>
      <c r="J77" s="8">
        <v>14</v>
      </c>
      <c r="K77" s="9">
        <f t="shared" si="4"/>
        <v>1773</v>
      </c>
      <c r="L77" s="3"/>
      <c r="M77" s="1" t="s">
        <v>85</v>
      </c>
      <c r="N77" s="10"/>
      <c r="O77" s="10"/>
      <c r="P77" s="10"/>
      <c r="Q77" s="10"/>
      <c r="R77" s="10"/>
      <c r="S77" s="10"/>
      <c r="T77" s="10"/>
      <c r="U77" s="10"/>
      <c r="V77" s="10"/>
      <c r="W77" s="11">
        <f t="shared" si="5"/>
        <v>0</v>
      </c>
    </row>
    <row r="78" spans="1:23" ht="12">
      <c r="A78" s="1" t="s">
        <v>86</v>
      </c>
      <c r="B78" s="8">
        <v>4</v>
      </c>
      <c r="C78" s="8">
        <v>3</v>
      </c>
      <c r="D78" s="8">
        <v>1</v>
      </c>
      <c r="E78" s="8">
        <v>10</v>
      </c>
      <c r="F78" s="8">
        <v>2</v>
      </c>
      <c r="G78" s="8">
        <v>2</v>
      </c>
      <c r="H78" s="8"/>
      <c r="I78" s="8">
        <v>3</v>
      </c>
      <c r="J78" s="8"/>
      <c r="K78" s="9">
        <f t="shared" si="4"/>
        <v>25</v>
      </c>
      <c r="L78" s="3"/>
      <c r="M78" s="1" t="s">
        <v>86</v>
      </c>
      <c r="N78" s="10"/>
      <c r="O78" s="10"/>
      <c r="P78" s="10"/>
      <c r="Q78" s="10"/>
      <c r="R78" s="10"/>
      <c r="S78" s="10"/>
      <c r="T78" s="10"/>
      <c r="U78" s="10"/>
      <c r="V78" s="10"/>
      <c r="W78" s="11">
        <f t="shared" si="5"/>
        <v>0</v>
      </c>
    </row>
    <row r="79" spans="1:23" ht="12">
      <c r="A79" s="1" t="s">
        <v>87</v>
      </c>
      <c r="B79" s="8">
        <v>3</v>
      </c>
      <c r="C79" s="8">
        <v>1</v>
      </c>
      <c r="D79" s="8"/>
      <c r="E79" s="8">
        <v>2</v>
      </c>
      <c r="F79" s="8"/>
      <c r="G79" s="8"/>
      <c r="H79" s="8">
        <v>4</v>
      </c>
      <c r="I79" s="8"/>
      <c r="J79" s="8">
        <v>1</v>
      </c>
      <c r="K79" s="9">
        <f t="shared" si="4"/>
        <v>11</v>
      </c>
      <c r="L79" s="3"/>
      <c r="M79" s="1" t="s">
        <v>87</v>
      </c>
      <c r="N79" s="10"/>
      <c r="O79" s="10"/>
      <c r="P79" s="10"/>
      <c r="Q79" s="10"/>
      <c r="R79" s="10"/>
      <c r="S79" s="10"/>
      <c r="T79" s="10"/>
      <c r="U79" s="10"/>
      <c r="V79" s="10"/>
      <c r="W79" s="11">
        <f t="shared" si="5"/>
        <v>0</v>
      </c>
    </row>
    <row r="80" spans="1:23" ht="12">
      <c r="A80" s="1" t="s">
        <v>88</v>
      </c>
      <c r="B80" s="8">
        <v>51</v>
      </c>
      <c r="C80" s="8">
        <v>124</v>
      </c>
      <c r="D80" s="8">
        <v>17</v>
      </c>
      <c r="E80" s="8">
        <v>70</v>
      </c>
      <c r="F80" s="8">
        <v>15</v>
      </c>
      <c r="G80" s="8">
        <v>4</v>
      </c>
      <c r="H80" s="8">
        <v>22</v>
      </c>
      <c r="I80" s="8">
        <v>24</v>
      </c>
      <c r="J80" s="8">
        <v>3</v>
      </c>
      <c r="K80" s="9">
        <f t="shared" si="4"/>
        <v>330</v>
      </c>
      <c r="L80" s="3"/>
      <c r="M80" s="1" t="s">
        <v>88</v>
      </c>
      <c r="N80" s="10"/>
      <c r="O80" s="10"/>
      <c r="P80" s="10"/>
      <c r="Q80" s="10"/>
      <c r="R80" s="10"/>
      <c r="S80" s="10"/>
      <c r="T80" s="10"/>
      <c r="U80" s="10"/>
      <c r="V80" s="10"/>
      <c r="W80" s="11">
        <f t="shared" si="5"/>
        <v>0</v>
      </c>
    </row>
    <row r="81" spans="1:23" ht="12">
      <c r="A81" s="1" t="s">
        <v>89</v>
      </c>
      <c r="B81" s="8">
        <v>9</v>
      </c>
      <c r="C81" s="8">
        <v>3</v>
      </c>
      <c r="D81" s="8">
        <v>1668</v>
      </c>
      <c r="E81" s="8">
        <v>528</v>
      </c>
      <c r="F81" s="8">
        <v>58</v>
      </c>
      <c r="G81" s="8">
        <v>73</v>
      </c>
      <c r="H81" s="8">
        <v>3</v>
      </c>
      <c r="I81" s="8">
        <v>3</v>
      </c>
      <c r="J81" s="8">
        <v>1</v>
      </c>
      <c r="K81" s="9">
        <f t="shared" si="4"/>
        <v>2346</v>
      </c>
      <c r="L81" s="3"/>
      <c r="M81" s="1" t="s">
        <v>89</v>
      </c>
      <c r="N81" s="10"/>
      <c r="O81" s="10"/>
      <c r="P81" s="10"/>
      <c r="Q81" s="10"/>
      <c r="R81" s="10"/>
      <c r="S81" s="10"/>
      <c r="T81" s="10"/>
      <c r="U81" s="10"/>
      <c r="V81" s="10"/>
      <c r="W81" s="11">
        <f t="shared" si="5"/>
        <v>0</v>
      </c>
    </row>
    <row r="82" spans="1:23" ht="12">
      <c r="A82" s="1" t="s">
        <v>90</v>
      </c>
      <c r="B82" s="8">
        <v>227</v>
      </c>
      <c r="C82" s="8">
        <v>265</v>
      </c>
      <c r="D82" s="8">
        <v>333</v>
      </c>
      <c r="E82" s="8">
        <v>603</v>
      </c>
      <c r="F82" s="8">
        <v>1676</v>
      </c>
      <c r="G82" s="8">
        <v>782</v>
      </c>
      <c r="H82" s="8">
        <v>1924</v>
      </c>
      <c r="I82" s="8">
        <v>1039</v>
      </c>
      <c r="J82" s="8">
        <v>362</v>
      </c>
      <c r="K82" s="9">
        <f t="shared" si="4"/>
        <v>7211</v>
      </c>
      <c r="L82" s="3"/>
      <c r="M82" s="1" t="s">
        <v>90</v>
      </c>
      <c r="N82" s="10"/>
      <c r="O82" s="10"/>
      <c r="P82" s="10"/>
      <c r="Q82" s="10"/>
      <c r="R82" s="10"/>
      <c r="S82" s="10"/>
      <c r="T82" s="10"/>
      <c r="U82" s="10"/>
      <c r="V82" s="10"/>
      <c r="W82" s="11">
        <f t="shared" si="5"/>
        <v>0</v>
      </c>
    </row>
    <row r="83" spans="1:23" ht="12">
      <c r="A83" s="1" t="s">
        <v>91</v>
      </c>
      <c r="B83" s="8">
        <v>7</v>
      </c>
      <c r="C83" s="8">
        <v>70</v>
      </c>
      <c r="D83" s="8">
        <v>535</v>
      </c>
      <c r="E83" s="8">
        <v>422</v>
      </c>
      <c r="F83" s="8">
        <v>89</v>
      </c>
      <c r="G83" s="8">
        <v>144</v>
      </c>
      <c r="H83" s="8">
        <v>488</v>
      </c>
      <c r="I83" s="8">
        <v>47</v>
      </c>
      <c r="J83" s="8"/>
      <c r="K83" s="9">
        <f t="shared" si="4"/>
        <v>1802</v>
      </c>
      <c r="L83" s="3"/>
      <c r="M83" s="1" t="s">
        <v>91</v>
      </c>
      <c r="N83" s="10"/>
      <c r="O83" s="10"/>
      <c r="P83" s="10"/>
      <c r="Q83" s="10"/>
      <c r="R83" s="10"/>
      <c r="S83" s="10"/>
      <c r="T83" s="10"/>
      <c r="U83" s="10"/>
      <c r="V83" s="10"/>
      <c r="W83" s="11">
        <f t="shared" si="5"/>
        <v>0</v>
      </c>
    </row>
    <row r="84" spans="1:23" ht="12">
      <c r="A84" s="1" t="s">
        <v>92</v>
      </c>
      <c r="B84" s="8">
        <v>1</v>
      </c>
      <c r="C84" s="8">
        <v>3</v>
      </c>
      <c r="D84" s="8">
        <v>3</v>
      </c>
      <c r="E84" s="8">
        <v>3</v>
      </c>
      <c r="F84" s="8">
        <v>13</v>
      </c>
      <c r="G84" s="8">
        <v>8</v>
      </c>
      <c r="H84" s="8">
        <v>5</v>
      </c>
      <c r="I84" s="8">
        <v>16</v>
      </c>
      <c r="J84" s="8">
        <v>1</v>
      </c>
      <c r="K84" s="9">
        <f t="shared" si="4"/>
        <v>53</v>
      </c>
      <c r="L84" s="3"/>
      <c r="M84" s="1" t="s">
        <v>92</v>
      </c>
      <c r="N84" s="10">
        <v>37.5</v>
      </c>
      <c r="O84" s="10">
        <v>43.6</v>
      </c>
      <c r="P84" s="10">
        <v>37.9</v>
      </c>
      <c r="Q84" s="10">
        <v>35.5</v>
      </c>
      <c r="R84" s="10">
        <v>174.1</v>
      </c>
      <c r="S84" s="10">
        <v>101.3</v>
      </c>
      <c r="T84" s="10">
        <v>62.3</v>
      </c>
      <c r="U84" s="10">
        <v>174.7</v>
      </c>
      <c r="V84" s="10">
        <v>9.2</v>
      </c>
      <c r="W84" s="11">
        <f t="shared" si="5"/>
        <v>676.1000000000001</v>
      </c>
    </row>
    <row r="85" spans="1:23" ht="12">
      <c r="A85" s="1" t="s">
        <v>93</v>
      </c>
      <c r="B85" s="8">
        <v>1</v>
      </c>
      <c r="C85" s="8">
        <v>2</v>
      </c>
      <c r="D85" s="8">
        <v>5</v>
      </c>
      <c r="E85" s="8">
        <v>8</v>
      </c>
      <c r="F85" s="8">
        <v>28</v>
      </c>
      <c r="G85" s="8">
        <v>1</v>
      </c>
      <c r="H85" s="8">
        <v>9</v>
      </c>
      <c r="I85" s="8">
        <v>1</v>
      </c>
      <c r="J85" s="8">
        <v>1</v>
      </c>
      <c r="K85" s="9">
        <f t="shared" si="4"/>
        <v>56</v>
      </c>
      <c r="L85" s="3"/>
      <c r="M85" s="1" t="s">
        <v>93</v>
      </c>
      <c r="N85" s="10"/>
      <c r="O85" s="10"/>
      <c r="P85" s="10"/>
      <c r="Q85" s="10"/>
      <c r="R85" s="10"/>
      <c r="S85" s="10"/>
      <c r="T85" s="10"/>
      <c r="U85" s="10"/>
      <c r="V85" s="10"/>
      <c r="W85" s="11">
        <f t="shared" si="5"/>
        <v>0</v>
      </c>
    </row>
    <row r="86" spans="1:23" ht="12">
      <c r="A86" s="1" t="s">
        <v>94</v>
      </c>
      <c r="B86" s="8">
        <v>93</v>
      </c>
      <c r="C86" s="8">
        <v>96</v>
      </c>
      <c r="D86" s="8">
        <v>137</v>
      </c>
      <c r="E86" s="8">
        <v>187</v>
      </c>
      <c r="F86" s="8">
        <v>62</v>
      </c>
      <c r="G86" s="8">
        <v>79</v>
      </c>
      <c r="H86" s="8">
        <v>16</v>
      </c>
      <c r="I86" s="8">
        <v>7</v>
      </c>
      <c r="J86" s="8">
        <v>6</v>
      </c>
      <c r="K86" s="9">
        <f t="shared" si="4"/>
        <v>683</v>
      </c>
      <c r="L86" s="3"/>
      <c r="M86" s="1" t="s">
        <v>94</v>
      </c>
      <c r="N86" s="10"/>
      <c r="O86" s="10">
        <v>889</v>
      </c>
      <c r="P86" s="10">
        <v>15</v>
      </c>
      <c r="Q86" s="10"/>
      <c r="R86" s="10">
        <v>1027</v>
      </c>
      <c r="S86" s="10"/>
      <c r="T86" s="10"/>
      <c r="U86" s="10"/>
      <c r="V86" s="10"/>
      <c r="W86" s="11">
        <f t="shared" si="5"/>
        <v>1931</v>
      </c>
    </row>
    <row r="87" spans="1:23" ht="12">
      <c r="A87" s="1" t="s">
        <v>95</v>
      </c>
      <c r="B87" s="8">
        <v>9</v>
      </c>
      <c r="C87" s="8"/>
      <c r="D87" s="8"/>
      <c r="E87" s="8">
        <v>6</v>
      </c>
      <c r="F87" s="8"/>
      <c r="G87" s="8">
        <v>1</v>
      </c>
      <c r="H87" s="8">
        <v>11</v>
      </c>
      <c r="I87" s="8">
        <v>22</v>
      </c>
      <c r="J87" s="8">
        <v>2</v>
      </c>
      <c r="K87" s="9">
        <f t="shared" si="4"/>
        <v>51</v>
      </c>
      <c r="L87" s="3"/>
      <c r="M87" s="1" t="s">
        <v>95</v>
      </c>
      <c r="N87" s="10">
        <v>1623.9</v>
      </c>
      <c r="O87" s="10"/>
      <c r="P87" s="10"/>
      <c r="Q87" s="10">
        <v>580.8</v>
      </c>
      <c r="R87" s="10"/>
      <c r="S87" s="10">
        <v>79.4</v>
      </c>
      <c r="T87" s="10">
        <v>1206.4</v>
      </c>
      <c r="U87" s="10">
        <v>2039</v>
      </c>
      <c r="V87" s="10">
        <v>110.8</v>
      </c>
      <c r="W87" s="11">
        <f t="shared" si="5"/>
        <v>5640.3</v>
      </c>
    </row>
    <row r="88" spans="1:23" ht="12">
      <c r="A88" s="1" t="s">
        <v>96</v>
      </c>
      <c r="B88" s="8">
        <v>10</v>
      </c>
      <c r="C88" s="8"/>
      <c r="D88" s="8"/>
      <c r="E88" s="8"/>
      <c r="F88" s="8"/>
      <c r="G88" s="8"/>
      <c r="H88" s="8"/>
      <c r="I88" s="8"/>
      <c r="J88" s="8"/>
      <c r="K88" s="9">
        <f t="shared" si="4"/>
        <v>10</v>
      </c>
      <c r="L88" s="3"/>
      <c r="M88" s="1" t="s">
        <v>96</v>
      </c>
      <c r="N88" s="10">
        <v>1010.8</v>
      </c>
      <c r="O88" s="10"/>
      <c r="P88" s="10"/>
      <c r="Q88" s="10"/>
      <c r="R88" s="10"/>
      <c r="S88" s="10"/>
      <c r="T88" s="10"/>
      <c r="U88" s="10"/>
      <c r="V88" s="10"/>
      <c r="W88" s="11">
        <f t="shared" si="5"/>
        <v>1010.8</v>
      </c>
    </row>
    <row r="89" spans="1:23" ht="12">
      <c r="A89" s="1" t="s">
        <v>97</v>
      </c>
      <c r="B89" s="8"/>
      <c r="C89" s="8"/>
      <c r="D89" s="8"/>
      <c r="E89" s="8"/>
      <c r="F89" s="8"/>
      <c r="G89" s="8"/>
      <c r="H89" s="8"/>
      <c r="I89" s="8"/>
      <c r="J89" s="8"/>
      <c r="K89" s="9">
        <f t="shared" si="4"/>
        <v>0</v>
      </c>
      <c r="L89" s="3"/>
      <c r="M89" s="1" t="s">
        <v>97</v>
      </c>
      <c r="N89" s="10"/>
      <c r="O89" s="10"/>
      <c r="P89" s="10"/>
      <c r="Q89" s="10"/>
      <c r="R89" s="10"/>
      <c r="S89" s="10"/>
      <c r="T89" s="10"/>
      <c r="U89" s="10"/>
      <c r="V89" s="10"/>
      <c r="W89" s="11">
        <f t="shared" si="5"/>
        <v>0</v>
      </c>
    </row>
    <row r="90" spans="1:23" ht="12">
      <c r="A90" s="1" t="s">
        <v>98</v>
      </c>
      <c r="B90" s="8"/>
      <c r="C90" s="8"/>
      <c r="D90" s="8">
        <v>1</v>
      </c>
      <c r="E90" s="8">
        <v>1</v>
      </c>
      <c r="F90" s="8">
        <v>9</v>
      </c>
      <c r="G90" s="8"/>
      <c r="H90" s="8">
        <v>1</v>
      </c>
      <c r="I90" s="8"/>
      <c r="J90" s="8"/>
      <c r="K90" s="9">
        <f t="shared" si="4"/>
        <v>12</v>
      </c>
      <c r="L90" s="3"/>
      <c r="M90" s="1" t="s">
        <v>98</v>
      </c>
      <c r="N90" s="10"/>
      <c r="O90" s="10"/>
      <c r="P90" s="10"/>
      <c r="Q90" s="10">
        <v>28.6</v>
      </c>
      <c r="R90" s="10">
        <v>88.2</v>
      </c>
      <c r="S90" s="10"/>
      <c r="T90" s="10"/>
      <c r="U90" s="10"/>
      <c r="V90" s="10"/>
      <c r="W90" s="11">
        <f t="shared" si="5"/>
        <v>116.80000000000001</v>
      </c>
    </row>
    <row r="91" spans="1:23" ht="12">
      <c r="A91" s="1" t="s">
        <v>99</v>
      </c>
      <c r="B91" s="8">
        <v>22</v>
      </c>
      <c r="C91" s="8"/>
      <c r="D91" s="8"/>
      <c r="E91" s="8">
        <v>27</v>
      </c>
      <c r="F91" s="8"/>
      <c r="G91" s="8"/>
      <c r="H91" s="8">
        <v>5</v>
      </c>
      <c r="I91" s="8"/>
      <c r="J91" s="8"/>
      <c r="K91" s="9">
        <f t="shared" si="4"/>
        <v>54</v>
      </c>
      <c r="L91" s="3"/>
      <c r="M91" s="1" t="s">
        <v>99</v>
      </c>
      <c r="N91" s="10">
        <v>1966</v>
      </c>
      <c r="O91" s="10"/>
      <c r="P91" s="10"/>
      <c r="Q91" s="10">
        <v>5120.9</v>
      </c>
      <c r="R91" s="10"/>
      <c r="S91" s="10"/>
      <c r="T91" s="10">
        <v>1163.4</v>
      </c>
      <c r="U91" s="10"/>
      <c r="V91" s="10"/>
      <c r="W91" s="11">
        <f t="shared" si="5"/>
        <v>8250.3</v>
      </c>
    </row>
    <row r="92" spans="1:23" ht="12">
      <c r="A92" s="1" t="s">
        <v>100</v>
      </c>
      <c r="B92" s="8">
        <v>336</v>
      </c>
      <c r="C92" s="8">
        <v>126</v>
      </c>
      <c r="D92" s="8">
        <v>25</v>
      </c>
      <c r="E92" s="8">
        <v>16</v>
      </c>
      <c r="F92" s="8">
        <v>4</v>
      </c>
      <c r="G92" s="8">
        <v>88</v>
      </c>
      <c r="H92" s="8">
        <v>23</v>
      </c>
      <c r="I92" s="8">
        <v>7</v>
      </c>
      <c r="J92" s="8"/>
      <c r="K92" s="9">
        <f t="shared" si="4"/>
        <v>625</v>
      </c>
      <c r="L92" s="3"/>
      <c r="M92" s="1" t="s">
        <v>100</v>
      </c>
      <c r="N92" s="10">
        <v>28174.7</v>
      </c>
      <c r="O92" s="10">
        <v>10060.5</v>
      </c>
      <c r="P92" s="10">
        <v>1843.3</v>
      </c>
      <c r="Q92" s="10">
        <v>1135.9</v>
      </c>
      <c r="R92" s="10">
        <v>285.9</v>
      </c>
      <c r="S92" s="10">
        <v>7499</v>
      </c>
      <c r="T92" s="10">
        <v>2093.7</v>
      </c>
      <c r="U92" s="10">
        <v>421.1</v>
      </c>
      <c r="V92" s="10"/>
      <c r="W92" s="11">
        <f t="shared" si="5"/>
        <v>51514.1</v>
      </c>
    </row>
    <row r="93" spans="1:23" ht="12">
      <c r="A93" s="1" t="s">
        <v>101</v>
      </c>
      <c r="B93" s="8">
        <v>273</v>
      </c>
      <c r="C93" s="8">
        <v>271</v>
      </c>
      <c r="D93" s="8">
        <v>222</v>
      </c>
      <c r="E93" s="8">
        <v>370</v>
      </c>
      <c r="F93" s="8">
        <v>402</v>
      </c>
      <c r="G93" s="8">
        <v>381</v>
      </c>
      <c r="H93" s="8">
        <v>369</v>
      </c>
      <c r="I93" s="8">
        <v>543</v>
      </c>
      <c r="J93" s="8">
        <v>387</v>
      </c>
      <c r="K93" s="9">
        <f t="shared" si="4"/>
        <v>3218</v>
      </c>
      <c r="L93" s="3"/>
      <c r="M93" s="1" t="s">
        <v>101</v>
      </c>
      <c r="N93" s="10"/>
      <c r="O93" s="10"/>
      <c r="P93" s="10">
        <v>57</v>
      </c>
      <c r="Q93" s="10">
        <v>153</v>
      </c>
      <c r="R93" s="10">
        <v>197</v>
      </c>
      <c r="S93" s="10">
        <v>15</v>
      </c>
      <c r="T93" s="10"/>
      <c r="U93" s="10">
        <v>6.3</v>
      </c>
      <c r="V93" s="10"/>
      <c r="W93" s="11">
        <f t="shared" si="5"/>
        <v>428.3</v>
      </c>
    </row>
    <row r="94" spans="1:23" ht="12">
      <c r="A94" s="1" t="s">
        <v>102</v>
      </c>
      <c r="B94" s="8">
        <v>31</v>
      </c>
      <c r="C94" s="8">
        <v>44</v>
      </c>
      <c r="D94" s="8">
        <v>117</v>
      </c>
      <c r="E94" s="8">
        <v>46</v>
      </c>
      <c r="F94" s="8">
        <v>19</v>
      </c>
      <c r="G94" s="8">
        <v>4</v>
      </c>
      <c r="H94" s="8">
        <v>27</v>
      </c>
      <c r="I94" s="8">
        <v>129</v>
      </c>
      <c r="J94" s="8">
        <v>10</v>
      </c>
      <c r="K94" s="9">
        <f t="shared" si="4"/>
        <v>427</v>
      </c>
      <c r="L94" s="3"/>
      <c r="M94" s="1" t="s">
        <v>102</v>
      </c>
      <c r="N94" s="10">
        <v>21</v>
      </c>
      <c r="O94" s="10"/>
      <c r="P94" s="10"/>
      <c r="Q94" s="10"/>
      <c r="R94" s="10">
        <v>10</v>
      </c>
      <c r="S94" s="10"/>
      <c r="T94" s="10">
        <v>40</v>
      </c>
      <c r="U94" s="10">
        <v>75</v>
      </c>
      <c r="V94" s="10"/>
      <c r="W94" s="11">
        <f t="shared" si="5"/>
        <v>146</v>
      </c>
    </row>
    <row r="95" spans="1:23" ht="12">
      <c r="A95" s="1" t="s">
        <v>103</v>
      </c>
      <c r="B95" s="8">
        <v>1</v>
      </c>
      <c r="C95" s="8">
        <v>3</v>
      </c>
      <c r="D95" s="8">
        <v>2</v>
      </c>
      <c r="E95" s="8">
        <v>7</v>
      </c>
      <c r="F95" s="8">
        <v>3</v>
      </c>
      <c r="G95" s="8">
        <v>2</v>
      </c>
      <c r="H95" s="8">
        <v>1</v>
      </c>
      <c r="I95" s="8"/>
      <c r="J95" s="8"/>
      <c r="K95" s="9">
        <f t="shared" si="4"/>
        <v>19</v>
      </c>
      <c r="L95" s="3"/>
      <c r="M95" s="1" t="s">
        <v>103</v>
      </c>
      <c r="N95" s="10">
        <v>295</v>
      </c>
      <c r="O95" s="10">
        <v>97</v>
      </c>
      <c r="P95" s="10">
        <v>198.3</v>
      </c>
      <c r="Q95" s="10">
        <v>374.8</v>
      </c>
      <c r="R95" s="10">
        <v>11.6</v>
      </c>
      <c r="S95" s="10">
        <v>235.9</v>
      </c>
      <c r="T95" s="10">
        <v>59</v>
      </c>
      <c r="U95" s="10"/>
      <c r="V95" s="10"/>
      <c r="W95" s="11">
        <f t="shared" si="5"/>
        <v>1271.6</v>
      </c>
    </row>
    <row r="96" spans="1:23" ht="12">
      <c r="A96" s="1" t="s">
        <v>104</v>
      </c>
      <c r="B96" s="8"/>
      <c r="C96" s="8"/>
      <c r="D96" s="8"/>
      <c r="E96" s="8">
        <v>2</v>
      </c>
      <c r="F96" s="8">
        <v>10</v>
      </c>
      <c r="G96" s="8">
        <v>95</v>
      </c>
      <c r="H96" s="8">
        <v>4</v>
      </c>
      <c r="I96" s="8">
        <v>4</v>
      </c>
      <c r="J96" s="8">
        <v>1</v>
      </c>
      <c r="K96" s="9">
        <f t="shared" si="4"/>
        <v>116</v>
      </c>
      <c r="L96" s="3"/>
      <c r="M96" s="1" t="s">
        <v>104</v>
      </c>
      <c r="N96" s="10"/>
      <c r="O96" s="10"/>
      <c r="P96" s="10"/>
      <c r="Q96" s="10">
        <v>12</v>
      </c>
      <c r="R96" s="10">
        <v>59</v>
      </c>
      <c r="S96" s="10">
        <v>578.5</v>
      </c>
      <c r="T96" s="10">
        <v>195.7</v>
      </c>
      <c r="U96" s="10">
        <v>99.4</v>
      </c>
      <c r="V96" s="10">
        <v>6.2</v>
      </c>
      <c r="W96" s="11">
        <f t="shared" si="5"/>
        <v>950.8000000000001</v>
      </c>
    </row>
    <row r="97" spans="1:23" ht="12">
      <c r="A97" s="1" t="s">
        <v>105</v>
      </c>
      <c r="B97" s="8"/>
      <c r="C97" s="8"/>
      <c r="D97" s="8"/>
      <c r="E97" s="8"/>
      <c r="F97" s="8">
        <v>10</v>
      </c>
      <c r="G97" s="8"/>
      <c r="H97" s="8"/>
      <c r="I97" s="8">
        <v>1</v>
      </c>
      <c r="J97" s="8"/>
      <c r="K97" s="9">
        <f t="shared" si="4"/>
        <v>11</v>
      </c>
      <c r="L97" s="3"/>
      <c r="M97" s="1" t="s">
        <v>105</v>
      </c>
      <c r="N97" s="10"/>
      <c r="O97" s="10"/>
      <c r="P97" s="10"/>
      <c r="Q97" s="10"/>
      <c r="R97" s="10">
        <v>36</v>
      </c>
      <c r="S97" s="10"/>
      <c r="T97" s="10"/>
      <c r="U97" s="10">
        <v>2.3</v>
      </c>
      <c r="V97" s="10"/>
      <c r="W97" s="11">
        <f t="shared" si="5"/>
        <v>38.3</v>
      </c>
    </row>
    <row r="98" spans="1:23" ht="12">
      <c r="A98" s="1" t="s">
        <v>106</v>
      </c>
      <c r="B98" s="8"/>
      <c r="C98" s="8"/>
      <c r="D98" s="8"/>
      <c r="E98" s="8"/>
      <c r="F98" s="8"/>
      <c r="G98" s="8"/>
      <c r="H98" s="8"/>
      <c r="I98" s="8"/>
      <c r="J98" s="8"/>
      <c r="K98" s="9">
        <f t="shared" si="4"/>
        <v>0</v>
      </c>
      <c r="L98" s="3"/>
      <c r="M98" s="1" t="s">
        <v>106</v>
      </c>
      <c r="N98" s="10"/>
      <c r="O98" s="10"/>
      <c r="P98" s="10"/>
      <c r="Q98" s="10"/>
      <c r="R98" s="10"/>
      <c r="S98" s="10"/>
      <c r="T98" s="10"/>
      <c r="U98" s="10"/>
      <c r="V98" s="10"/>
      <c r="W98" s="11">
        <f t="shared" si="5"/>
        <v>0</v>
      </c>
    </row>
    <row r="99" spans="1:23" ht="12">
      <c r="A99" s="1" t="s">
        <v>107</v>
      </c>
      <c r="B99" s="8">
        <v>39</v>
      </c>
      <c r="C99" s="8">
        <v>59</v>
      </c>
      <c r="D99" s="8">
        <v>14</v>
      </c>
      <c r="E99" s="8">
        <v>88</v>
      </c>
      <c r="F99" s="8">
        <v>458</v>
      </c>
      <c r="G99" s="8">
        <v>195</v>
      </c>
      <c r="H99" s="8">
        <v>172</v>
      </c>
      <c r="I99" s="8">
        <v>106</v>
      </c>
      <c r="J99" s="8">
        <v>64</v>
      </c>
      <c r="K99" s="9">
        <f t="shared" si="4"/>
        <v>1195</v>
      </c>
      <c r="L99" s="3"/>
      <c r="M99" s="1" t="s">
        <v>107</v>
      </c>
      <c r="N99" s="10">
        <v>4357.6</v>
      </c>
      <c r="O99" s="10">
        <v>4945.3</v>
      </c>
      <c r="P99" s="10">
        <v>2221.2</v>
      </c>
      <c r="Q99" s="10">
        <v>7857</v>
      </c>
      <c r="R99" s="10">
        <v>36270.5</v>
      </c>
      <c r="S99" s="10">
        <v>14089.1</v>
      </c>
      <c r="T99" s="10">
        <v>11636.1</v>
      </c>
      <c r="U99" s="10">
        <v>8010.2</v>
      </c>
      <c r="V99" s="10">
        <v>6290.7</v>
      </c>
      <c r="W99" s="11">
        <f t="shared" si="5"/>
        <v>95677.70000000001</v>
      </c>
    </row>
    <row r="100" spans="1:23" ht="12">
      <c r="A100" s="1" t="s">
        <v>108</v>
      </c>
      <c r="B100" s="8">
        <v>1</v>
      </c>
      <c r="C100" s="8"/>
      <c r="D100" s="8">
        <v>2</v>
      </c>
      <c r="E100" s="8">
        <v>6</v>
      </c>
      <c r="F100" s="8">
        <v>1</v>
      </c>
      <c r="G100" s="8">
        <v>4</v>
      </c>
      <c r="H100" s="8"/>
      <c r="I100" s="8">
        <v>2</v>
      </c>
      <c r="J100" s="8">
        <v>1</v>
      </c>
      <c r="K100" s="9">
        <f t="shared" si="4"/>
        <v>17</v>
      </c>
      <c r="L100" s="3"/>
      <c r="M100" s="1" t="s">
        <v>108</v>
      </c>
      <c r="N100" s="10"/>
      <c r="O100" s="10"/>
      <c r="P100" s="10"/>
      <c r="Q100" s="10">
        <v>74</v>
      </c>
      <c r="R100" s="10"/>
      <c r="S100" s="10"/>
      <c r="T100" s="10"/>
      <c r="U100" s="10"/>
      <c r="V100" s="10"/>
      <c r="W100" s="11">
        <f t="shared" si="5"/>
        <v>74</v>
      </c>
    </row>
    <row r="101" spans="1:23" ht="12">
      <c r="A101" s="1" t="s">
        <v>109</v>
      </c>
      <c r="B101" s="8">
        <v>21608</v>
      </c>
      <c r="C101" s="8">
        <v>22424</v>
      </c>
      <c r="D101" s="8">
        <v>19984</v>
      </c>
      <c r="E101" s="8">
        <v>24247</v>
      </c>
      <c r="F101" s="8">
        <v>28686</v>
      </c>
      <c r="G101" s="8">
        <v>23702</v>
      </c>
      <c r="H101" s="8">
        <v>24411</v>
      </c>
      <c r="I101" s="8">
        <v>18317</v>
      </c>
      <c r="J101" s="8">
        <v>5580</v>
      </c>
      <c r="K101" s="9">
        <f t="shared" si="4"/>
        <v>188959</v>
      </c>
      <c r="L101" s="3"/>
      <c r="M101" s="1" t="s">
        <v>109</v>
      </c>
      <c r="N101" s="10">
        <v>1028201.2</v>
      </c>
      <c r="O101" s="10">
        <v>1031929.1</v>
      </c>
      <c r="P101" s="10">
        <v>921116.1</v>
      </c>
      <c r="Q101" s="10">
        <v>1085043.2</v>
      </c>
      <c r="R101" s="10">
        <v>1283837.1</v>
      </c>
      <c r="S101" s="10">
        <v>1130254.9</v>
      </c>
      <c r="T101" s="10">
        <v>1090934.2</v>
      </c>
      <c r="U101" s="10">
        <v>827127.6</v>
      </c>
      <c r="V101" s="10">
        <v>242695.5</v>
      </c>
      <c r="W101" s="11">
        <f t="shared" si="5"/>
        <v>8641138.9</v>
      </c>
    </row>
    <row r="102" spans="1:23" ht="12">
      <c r="A102" s="1" t="s">
        <v>110</v>
      </c>
      <c r="B102" s="8">
        <v>1</v>
      </c>
      <c r="C102" s="8"/>
      <c r="D102" s="8"/>
      <c r="E102" s="8">
        <v>1</v>
      </c>
      <c r="F102" s="8">
        <v>1</v>
      </c>
      <c r="G102" s="8"/>
      <c r="H102" s="8"/>
      <c r="I102" s="8">
        <v>4</v>
      </c>
      <c r="J102" s="8"/>
      <c r="K102" s="9">
        <f t="shared" si="4"/>
        <v>7</v>
      </c>
      <c r="L102" s="3"/>
      <c r="M102" s="1" t="s">
        <v>110</v>
      </c>
      <c r="N102" s="10">
        <v>1.1</v>
      </c>
      <c r="O102" s="10"/>
      <c r="P102" s="10"/>
      <c r="Q102" s="10">
        <v>1</v>
      </c>
      <c r="R102" s="10">
        <v>0.6</v>
      </c>
      <c r="S102" s="10"/>
      <c r="T102" s="10"/>
      <c r="U102" s="10">
        <v>2.9</v>
      </c>
      <c r="V102" s="10"/>
      <c r="W102" s="11">
        <f t="shared" si="5"/>
        <v>5.6</v>
      </c>
    </row>
    <row r="103" spans="1:23" ht="12">
      <c r="A103" s="1" t="s">
        <v>111</v>
      </c>
      <c r="B103" s="8">
        <v>1</v>
      </c>
      <c r="C103" s="8">
        <v>1</v>
      </c>
      <c r="D103" s="8"/>
      <c r="E103" s="8">
        <v>1</v>
      </c>
      <c r="F103" s="8">
        <v>1</v>
      </c>
      <c r="G103" s="8">
        <v>2</v>
      </c>
      <c r="H103" s="8"/>
      <c r="I103" s="8">
        <v>2</v>
      </c>
      <c r="J103" s="8">
        <v>2</v>
      </c>
      <c r="K103" s="9">
        <f t="shared" si="4"/>
        <v>10</v>
      </c>
      <c r="L103" s="3"/>
      <c r="M103" s="1" t="s">
        <v>111</v>
      </c>
      <c r="N103" s="10">
        <v>114.3</v>
      </c>
      <c r="O103" s="10">
        <v>268</v>
      </c>
      <c r="P103" s="10"/>
      <c r="Q103" s="10"/>
      <c r="R103" s="10">
        <v>2.5</v>
      </c>
      <c r="S103" s="10">
        <v>379.9</v>
      </c>
      <c r="T103" s="10"/>
      <c r="U103" s="10">
        <v>190.7</v>
      </c>
      <c r="V103" s="10">
        <v>4.3</v>
      </c>
      <c r="W103" s="11">
        <f t="shared" si="5"/>
        <v>959.7</v>
      </c>
    </row>
    <row r="104" spans="1:23" ht="12">
      <c r="A104" s="1" t="s">
        <v>112</v>
      </c>
      <c r="B104" s="8"/>
      <c r="C104" s="8"/>
      <c r="D104" s="8"/>
      <c r="E104" s="8"/>
      <c r="F104" s="8">
        <v>2</v>
      </c>
      <c r="G104" s="8"/>
      <c r="H104" s="8"/>
      <c r="I104" s="8"/>
      <c r="J104" s="8"/>
      <c r="K104" s="9">
        <f t="shared" si="4"/>
        <v>2</v>
      </c>
      <c r="L104" s="3"/>
      <c r="M104" s="1" t="s">
        <v>112</v>
      </c>
      <c r="N104" s="10"/>
      <c r="O104" s="10"/>
      <c r="P104" s="10"/>
      <c r="Q104" s="10"/>
      <c r="R104" s="10">
        <v>13.5</v>
      </c>
      <c r="S104" s="10"/>
      <c r="T104" s="10"/>
      <c r="U104" s="10"/>
      <c r="V104" s="10"/>
      <c r="W104" s="11">
        <f t="shared" si="5"/>
        <v>13.5</v>
      </c>
    </row>
    <row r="105" spans="1:23" ht="12">
      <c r="A105" s="1" t="s">
        <v>113</v>
      </c>
      <c r="B105" s="8"/>
      <c r="C105" s="8"/>
      <c r="D105" s="8"/>
      <c r="E105" s="8"/>
      <c r="F105" s="8"/>
      <c r="G105" s="8"/>
      <c r="H105" s="8"/>
      <c r="I105" s="8"/>
      <c r="J105" s="8"/>
      <c r="K105" s="9">
        <f>SUM(B105:J105)</f>
        <v>0</v>
      </c>
      <c r="L105" s="3"/>
      <c r="M105" s="1" t="s">
        <v>113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1">
        <f>SUM(N105:V105)</f>
        <v>0</v>
      </c>
    </row>
    <row r="106" spans="1:23" ht="12">
      <c r="A106" s="1" t="s">
        <v>114</v>
      </c>
      <c r="B106" s="8">
        <v>1</v>
      </c>
      <c r="C106" s="8"/>
      <c r="D106" s="8">
        <v>9</v>
      </c>
      <c r="E106" s="8">
        <v>5</v>
      </c>
      <c r="F106" s="8">
        <v>2</v>
      </c>
      <c r="G106" s="8">
        <v>2</v>
      </c>
      <c r="H106" s="8">
        <v>11</v>
      </c>
      <c r="I106" s="8">
        <v>5</v>
      </c>
      <c r="J106" s="8">
        <v>1</v>
      </c>
      <c r="K106" s="9">
        <f>SUM(B106:J106)</f>
        <v>36</v>
      </c>
      <c r="L106" s="3"/>
      <c r="M106" s="1" t="s">
        <v>114</v>
      </c>
      <c r="N106" s="10">
        <v>133</v>
      </c>
      <c r="O106" s="10"/>
      <c r="P106" s="10">
        <v>726</v>
      </c>
      <c r="Q106" s="10">
        <v>291.7</v>
      </c>
      <c r="R106" s="10">
        <v>152.9</v>
      </c>
      <c r="S106" s="10">
        <v>162</v>
      </c>
      <c r="T106" s="10">
        <v>938.2</v>
      </c>
      <c r="U106" s="10">
        <v>577.4</v>
      </c>
      <c r="V106" s="10"/>
      <c r="W106" s="11">
        <f>SUM(N106:V106)</f>
        <v>2981.2000000000003</v>
      </c>
    </row>
    <row r="107" spans="1:23" ht="12">
      <c r="A107" s="1" t="s">
        <v>115</v>
      </c>
      <c r="B107" s="8">
        <v>2</v>
      </c>
      <c r="C107" s="8"/>
      <c r="D107" s="8">
        <v>8</v>
      </c>
      <c r="E107" s="8">
        <v>4</v>
      </c>
      <c r="F107" s="8">
        <v>2</v>
      </c>
      <c r="G107" s="8"/>
      <c r="H107" s="8">
        <v>4</v>
      </c>
      <c r="I107" s="8">
        <v>3</v>
      </c>
      <c r="J107" s="8">
        <v>6</v>
      </c>
      <c r="K107" s="9">
        <f>SUM(B107:J107)</f>
        <v>29</v>
      </c>
      <c r="L107" s="3"/>
      <c r="M107" s="1" t="s">
        <v>115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1">
        <f>SUM(N107:V107)</f>
        <v>0</v>
      </c>
    </row>
    <row r="108" spans="1:23" ht="12">
      <c r="A108" s="1" t="s">
        <v>116</v>
      </c>
      <c r="B108" s="8"/>
      <c r="C108" s="8"/>
      <c r="D108" s="8"/>
      <c r="E108" s="8">
        <v>1</v>
      </c>
      <c r="F108" s="8">
        <v>14</v>
      </c>
      <c r="G108" s="8"/>
      <c r="H108" s="8">
        <v>4</v>
      </c>
      <c r="I108" s="8">
        <v>2</v>
      </c>
      <c r="J108" s="8">
        <v>1</v>
      </c>
      <c r="K108" s="9">
        <f>SUM(B108:J108)</f>
        <v>22</v>
      </c>
      <c r="L108" s="3"/>
      <c r="M108" s="1" t="s">
        <v>116</v>
      </c>
      <c r="N108" s="10"/>
      <c r="O108" s="10"/>
      <c r="P108" s="10"/>
      <c r="Q108" s="10">
        <v>18.5</v>
      </c>
      <c r="R108" s="10">
        <v>316.7</v>
      </c>
      <c r="S108" s="10"/>
      <c r="T108" s="10">
        <v>297.8</v>
      </c>
      <c r="U108" s="10">
        <v>55.5</v>
      </c>
      <c r="V108" s="10">
        <v>23.9</v>
      </c>
      <c r="W108" s="11">
        <f>SUM(N108:V108)</f>
        <v>712.4</v>
      </c>
    </row>
    <row r="109" spans="1:23" ht="12">
      <c r="A109" s="1" t="s">
        <v>117</v>
      </c>
      <c r="B109" s="9">
        <f aca="true" t="shared" si="6" ref="B109:J109">SUM(B9:B108)</f>
        <v>40828</v>
      </c>
      <c r="C109" s="9">
        <f t="shared" si="6"/>
        <v>44158</v>
      </c>
      <c r="D109" s="9">
        <f t="shared" si="6"/>
        <v>43532</v>
      </c>
      <c r="E109" s="9">
        <f t="shared" si="6"/>
        <v>52854</v>
      </c>
      <c r="F109" s="9">
        <f t="shared" si="6"/>
        <v>59783</v>
      </c>
      <c r="G109" s="9">
        <f t="shared" si="6"/>
        <v>46053</v>
      </c>
      <c r="H109" s="9">
        <f t="shared" si="6"/>
        <v>55224</v>
      </c>
      <c r="I109" s="9">
        <f t="shared" si="6"/>
        <v>42204</v>
      </c>
      <c r="J109" s="9">
        <f t="shared" si="6"/>
        <v>13115</v>
      </c>
      <c r="K109" s="9">
        <f>SUM(B109:J109)</f>
        <v>397751</v>
      </c>
      <c r="L109" s="3"/>
      <c r="M109" s="1" t="s">
        <v>117</v>
      </c>
      <c r="N109" s="11">
        <f aca="true" t="shared" si="7" ref="N109:V109">SUM(N9:N108)</f>
        <v>1285984.4000000001</v>
      </c>
      <c r="O109" s="11">
        <f t="shared" si="7"/>
        <v>1274215</v>
      </c>
      <c r="P109" s="11">
        <f t="shared" si="7"/>
        <v>1097984.5</v>
      </c>
      <c r="Q109" s="11">
        <f t="shared" si="7"/>
        <v>1316363.0999999999</v>
      </c>
      <c r="R109" s="11">
        <f t="shared" si="7"/>
        <v>1668465.6</v>
      </c>
      <c r="S109" s="11">
        <f t="shared" si="7"/>
        <v>1421033.9999999998</v>
      </c>
      <c r="T109" s="11">
        <f t="shared" si="7"/>
        <v>1383737.3</v>
      </c>
      <c r="U109" s="11">
        <f t="shared" si="7"/>
        <v>1051447.5999999999</v>
      </c>
      <c r="V109" s="11">
        <f t="shared" si="7"/>
        <v>309817.60000000003</v>
      </c>
      <c r="W109" s="11">
        <f>SUM(N109:V109)</f>
        <v>10809049.1</v>
      </c>
    </row>
    <row r="110" spans="1:23" ht="12">
      <c r="A110" s="12" t="s">
        <v>118</v>
      </c>
      <c r="B110" s="13" t="s">
        <v>118</v>
      </c>
      <c r="C110" s="13" t="s">
        <v>118</v>
      </c>
      <c r="D110" s="13" t="s">
        <v>118</v>
      </c>
      <c r="E110" s="13" t="s">
        <v>118</v>
      </c>
      <c r="F110" s="13" t="s">
        <v>118</v>
      </c>
      <c r="G110" s="13" t="s">
        <v>118</v>
      </c>
      <c r="H110" s="13" t="s">
        <v>118</v>
      </c>
      <c r="I110" s="13" t="s">
        <v>118</v>
      </c>
      <c r="J110" s="13" t="s">
        <v>118</v>
      </c>
      <c r="K110" s="13" t="s">
        <v>118</v>
      </c>
      <c r="L110" s="3"/>
      <c r="M110" s="12" t="s">
        <v>118</v>
      </c>
      <c r="N110" s="14" t="s">
        <v>118</v>
      </c>
      <c r="O110" s="14" t="s">
        <v>118</v>
      </c>
      <c r="P110" s="14" t="s">
        <v>118</v>
      </c>
      <c r="Q110" s="14" t="s">
        <v>118</v>
      </c>
      <c r="R110" s="14" t="s">
        <v>118</v>
      </c>
      <c r="S110" s="14" t="s">
        <v>118</v>
      </c>
      <c r="T110" s="14" t="s">
        <v>118</v>
      </c>
      <c r="U110" s="14" t="s">
        <v>118</v>
      </c>
      <c r="V110" s="14" t="s">
        <v>118</v>
      </c>
      <c r="W110" s="14" t="s">
        <v>118</v>
      </c>
    </row>
    <row r="111" spans="1:23" ht="12">
      <c r="A111" s="1" t="s">
        <v>119</v>
      </c>
      <c r="B111" s="9">
        <f aca="true" t="shared" si="8" ref="B111:J111">B101</f>
        <v>21608</v>
      </c>
      <c r="C111" s="9">
        <f t="shared" si="8"/>
        <v>22424</v>
      </c>
      <c r="D111" s="9">
        <f t="shared" si="8"/>
        <v>19984</v>
      </c>
      <c r="E111" s="9">
        <f t="shared" si="8"/>
        <v>24247</v>
      </c>
      <c r="F111" s="9">
        <f t="shared" si="8"/>
        <v>28686</v>
      </c>
      <c r="G111" s="9">
        <f t="shared" si="8"/>
        <v>23702</v>
      </c>
      <c r="H111" s="9">
        <f t="shared" si="8"/>
        <v>24411</v>
      </c>
      <c r="I111" s="9">
        <f t="shared" si="8"/>
        <v>18317</v>
      </c>
      <c r="J111" s="9">
        <f t="shared" si="8"/>
        <v>5580</v>
      </c>
      <c r="K111" s="9">
        <f aca="true" t="shared" si="9" ref="K111:K125">SUM(B111:J111)</f>
        <v>188959</v>
      </c>
      <c r="L111" s="3"/>
      <c r="M111" s="1" t="s">
        <v>119</v>
      </c>
      <c r="N111" s="11">
        <f aca="true" t="shared" si="10" ref="N111:V111">N101</f>
        <v>1028201.2</v>
      </c>
      <c r="O111" s="11">
        <f t="shared" si="10"/>
        <v>1031929.1</v>
      </c>
      <c r="P111" s="11">
        <f t="shared" si="10"/>
        <v>921116.1</v>
      </c>
      <c r="Q111" s="11">
        <f t="shared" si="10"/>
        <v>1085043.2</v>
      </c>
      <c r="R111" s="11">
        <f t="shared" si="10"/>
        <v>1283837.1</v>
      </c>
      <c r="S111" s="11">
        <f t="shared" si="10"/>
        <v>1130254.9</v>
      </c>
      <c r="T111" s="11">
        <f t="shared" si="10"/>
        <v>1090934.2</v>
      </c>
      <c r="U111" s="11">
        <f t="shared" si="10"/>
        <v>827127.6</v>
      </c>
      <c r="V111" s="11">
        <f t="shared" si="10"/>
        <v>242695.5</v>
      </c>
      <c r="W111" s="11">
        <f aca="true" t="shared" si="11" ref="W111:W125">SUM(N111:V111)</f>
        <v>8641138.9</v>
      </c>
    </row>
    <row r="112" spans="1:23" ht="12">
      <c r="A112" s="1" t="s">
        <v>120</v>
      </c>
      <c r="B112" s="9">
        <f aca="true" t="shared" si="12" ref="B112:J112">B37</f>
        <v>147</v>
      </c>
      <c r="C112" s="9">
        <f t="shared" si="12"/>
        <v>376</v>
      </c>
      <c r="D112" s="9">
        <f t="shared" si="12"/>
        <v>45</v>
      </c>
      <c r="E112" s="9">
        <f t="shared" si="12"/>
        <v>13</v>
      </c>
      <c r="F112" s="9">
        <f t="shared" si="12"/>
        <v>51</v>
      </c>
      <c r="G112" s="9">
        <f t="shared" si="12"/>
        <v>7</v>
      </c>
      <c r="H112" s="9">
        <f t="shared" si="12"/>
        <v>16</v>
      </c>
      <c r="I112" s="9">
        <f t="shared" si="12"/>
        <v>46</v>
      </c>
      <c r="J112" s="9">
        <f t="shared" si="12"/>
        <v>2</v>
      </c>
      <c r="K112" s="9">
        <f t="shared" si="9"/>
        <v>703</v>
      </c>
      <c r="L112" s="3"/>
      <c r="M112" s="1" t="s">
        <v>120</v>
      </c>
      <c r="N112" s="11">
        <f aca="true" t="shared" si="13" ref="N112:V112">N37</f>
        <v>2758.3</v>
      </c>
      <c r="O112" s="11">
        <f t="shared" si="13"/>
        <v>6734.6</v>
      </c>
      <c r="P112" s="11">
        <f t="shared" si="13"/>
        <v>592.7</v>
      </c>
      <c r="Q112" s="11">
        <f t="shared" si="13"/>
        <v>154.7</v>
      </c>
      <c r="R112" s="11">
        <f t="shared" si="13"/>
        <v>847.2</v>
      </c>
      <c r="S112" s="11">
        <f t="shared" si="13"/>
        <v>104.8</v>
      </c>
      <c r="T112" s="11">
        <f t="shared" si="13"/>
        <v>276.9</v>
      </c>
      <c r="U112" s="11">
        <f t="shared" si="13"/>
        <v>1031.4</v>
      </c>
      <c r="V112" s="11">
        <f t="shared" si="13"/>
        <v>33</v>
      </c>
      <c r="W112" s="11">
        <f t="shared" si="11"/>
        <v>12533.600000000002</v>
      </c>
    </row>
    <row r="113" spans="1:23" ht="12">
      <c r="A113" s="1" t="s">
        <v>121</v>
      </c>
      <c r="B113" s="9">
        <f aca="true" t="shared" si="14" ref="B113:J113">B14+B65</f>
        <v>461</v>
      </c>
      <c r="C113" s="9">
        <f t="shared" si="14"/>
        <v>421</v>
      </c>
      <c r="D113" s="9">
        <f t="shared" si="14"/>
        <v>242</v>
      </c>
      <c r="E113" s="9">
        <f t="shared" si="14"/>
        <v>458</v>
      </c>
      <c r="F113" s="9">
        <f t="shared" si="14"/>
        <v>890</v>
      </c>
      <c r="G113" s="9">
        <f t="shared" si="14"/>
        <v>718</v>
      </c>
      <c r="H113" s="9">
        <f t="shared" si="14"/>
        <v>465</v>
      </c>
      <c r="I113" s="9">
        <f t="shared" si="14"/>
        <v>327</v>
      </c>
      <c r="J113" s="9">
        <f t="shared" si="14"/>
        <v>118</v>
      </c>
      <c r="K113" s="9">
        <f t="shared" si="9"/>
        <v>4100</v>
      </c>
      <c r="L113" s="3"/>
      <c r="M113" s="1" t="s">
        <v>121</v>
      </c>
      <c r="N113" s="11">
        <f aca="true" t="shared" si="15" ref="N113:V113">N14+N65</f>
        <v>47277.4</v>
      </c>
      <c r="O113" s="11">
        <f t="shared" si="15"/>
        <v>44355.2</v>
      </c>
      <c r="P113" s="11">
        <f t="shared" si="15"/>
        <v>29222.4</v>
      </c>
      <c r="Q113" s="11">
        <f t="shared" si="15"/>
        <v>49651.7</v>
      </c>
      <c r="R113" s="11">
        <f t="shared" si="15"/>
        <v>101003.1</v>
      </c>
      <c r="S113" s="11">
        <f t="shared" si="15"/>
        <v>89950.3</v>
      </c>
      <c r="T113" s="11">
        <f t="shared" si="15"/>
        <v>53021</v>
      </c>
      <c r="U113" s="11">
        <f t="shared" si="15"/>
        <v>32268.4</v>
      </c>
      <c r="V113" s="11">
        <f t="shared" si="15"/>
        <v>11080.2</v>
      </c>
      <c r="W113" s="11">
        <f t="shared" si="11"/>
        <v>457829.70000000007</v>
      </c>
    </row>
    <row r="114" spans="1:23" ht="12">
      <c r="A114" s="1" t="s">
        <v>122</v>
      </c>
      <c r="B114" s="9">
        <f aca="true" t="shared" si="16" ref="B114:J114">B48</f>
        <v>534</v>
      </c>
      <c r="C114" s="9">
        <f t="shared" si="16"/>
        <v>343</v>
      </c>
      <c r="D114" s="9">
        <f t="shared" si="16"/>
        <v>229</v>
      </c>
      <c r="E114" s="9">
        <f t="shared" si="16"/>
        <v>144</v>
      </c>
      <c r="F114" s="9">
        <f t="shared" si="16"/>
        <v>278</v>
      </c>
      <c r="G114" s="9">
        <f t="shared" si="16"/>
        <v>62</v>
      </c>
      <c r="H114" s="9">
        <f t="shared" si="16"/>
        <v>98</v>
      </c>
      <c r="I114" s="9">
        <f t="shared" si="16"/>
        <v>372</v>
      </c>
      <c r="J114" s="9">
        <f t="shared" si="16"/>
        <v>278</v>
      </c>
      <c r="K114" s="9">
        <f t="shared" si="9"/>
        <v>2338</v>
      </c>
      <c r="L114" s="3"/>
      <c r="M114" s="1" t="s">
        <v>122</v>
      </c>
      <c r="N114" s="11">
        <f aca="true" t="shared" si="17" ref="N114:V114">N48</f>
        <v>8310.2</v>
      </c>
      <c r="O114" s="11">
        <f t="shared" si="17"/>
        <v>5965.8</v>
      </c>
      <c r="P114" s="11">
        <f t="shared" si="17"/>
        <v>3124.8</v>
      </c>
      <c r="Q114" s="11">
        <f t="shared" si="17"/>
        <v>1793.1</v>
      </c>
      <c r="R114" s="11">
        <f t="shared" si="17"/>
        <v>3094.7</v>
      </c>
      <c r="S114" s="11">
        <f t="shared" si="17"/>
        <v>627.4</v>
      </c>
      <c r="T114" s="11">
        <f t="shared" si="17"/>
        <v>1119.3</v>
      </c>
      <c r="U114" s="11">
        <f t="shared" si="17"/>
        <v>5522.8</v>
      </c>
      <c r="V114" s="11">
        <f t="shared" si="17"/>
        <v>3317.1</v>
      </c>
      <c r="W114" s="11">
        <f t="shared" si="11"/>
        <v>32875.2</v>
      </c>
    </row>
    <row r="115" spans="1:23" ht="12">
      <c r="A115" s="1" t="s">
        <v>123</v>
      </c>
      <c r="B115" s="9">
        <f aca="true" t="shared" si="18" ref="B115:J115">B50</f>
        <v>1137</v>
      </c>
      <c r="C115" s="9">
        <f t="shared" si="18"/>
        <v>1425</v>
      </c>
      <c r="D115" s="9">
        <f t="shared" si="18"/>
        <v>920</v>
      </c>
      <c r="E115" s="9">
        <f t="shared" si="18"/>
        <v>2346</v>
      </c>
      <c r="F115" s="9">
        <f t="shared" si="18"/>
        <v>3838</v>
      </c>
      <c r="G115" s="9">
        <f t="shared" si="18"/>
        <v>3571</v>
      </c>
      <c r="H115" s="9">
        <f t="shared" si="18"/>
        <v>5453</v>
      </c>
      <c r="I115" s="9">
        <f t="shared" si="18"/>
        <v>7290</v>
      </c>
      <c r="J115" s="9">
        <f t="shared" si="18"/>
        <v>2652</v>
      </c>
      <c r="K115" s="9">
        <f t="shared" si="9"/>
        <v>28632</v>
      </c>
      <c r="L115" s="3"/>
      <c r="M115" s="1" t="s">
        <v>123</v>
      </c>
      <c r="N115" s="11">
        <f aca="true" t="shared" si="19" ref="N115:V115">N50</f>
        <v>9613.4</v>
      </c>
      <c r="O115" s="11">
        <f t="shared" si="19"/>
        <v>11860.2</v>
      </c>
      <c r="P115" s="11">
        <f t="shared" si="19"/>
        <v>7903.8</v>
      </c>
      <c r="Q115" s="11">
        <f t="shared" si="19"/>
        <v>19952</v>
      </c>
      <c r="R115" s="11">
        <f t="shared" si="19"/>
        <v>30368</v>
      </c>
      <c r="S115" s="11">
        <f t="shared" si="19"/>
        <v>29578.5</v>
      </c>
      <c r="T115" s="11">
        <f t="shared" si="19"/>
        <v>45971.2</v>
      </c>
      <c r="U115" s="11">
        <f t="shared" si="19"/>
        <v>60584.6</v>
      </c>
      <c r="V115" s="11">
        <f t="shared" si="19"/>
        <v>23264.3</v>
      </c>
      <c r="W115" s="11">
        <f t="shared" si="11"/>
        <v>239095.99999999997</v>
      </c>
    </row>
    <row r="116" spans="1:23" ht="12">
      <c r="A116" s="1" t="s">
        <v>124</v>
      </c>
      <c r="B116" s="9">
        <f aca="true" t="shared" si="20" ref="B116:J116">B67</f>
        <v>144</v>
      </c>
      <c r="C116" s="9">
        <f t="shared" si="20"/>
        <v>506</v>
      </c>
      <c r="D116" s="9">
        <f t="shared" si="20"/>
        <v>269</v>
      </c>
      <c r="E116" s="9">
        <f t="shared" si="20"/>
        <v>472</v>
      </c>
      <c r="F116" s="9">
        <f t="shared" si="20"/>
        <v>2496</v>
      </c>
      <c r="G116" s="9">
        <f t="shared" si="20"/>
        <v>616</v>
      </c>
      <c r="H116" s="9">
        <f t="shared" si="20"/>
        <v>537</v>
      </c>
      <c r="I116" s="9">
        <f t="shared" si="20"/>
        <v>681</v>
      </c>
      <c r="J116" s="9">
        <f t="shared" si="20"/>
        <v>250</v>
      </c>
      <c r="K116" s="9">
        <f t="shared" si="9"/>
        <v>5971</v>
      </c>
      <c r="L116" s="3"/>
      <c r="M116" s="1" t="s">
        <v>124</v>
      </c>
      <c r="N116" s="11">
        <f aca="true" t="shared" si="21" ref="N116:V116">N67</f>
        <v>645.7</v>
      </c>
      <c r="O116" s="11">
        <f t="shared" si="21"/>
        <v>2224.9</v>
      </c>
      <c r="P116" s="11">
        <f t="shared" si="21"/>
        <v>1739.4</v>
      </c>
      <c r="Q116" s="11">
        <f t="shared" si="21"/>
        <v>1983.5</v>
      </c>
      <c r="R116" s="11">
        <f t="shared" si="21"/>
        <v>11610.9</v>
      </c>
      <c r="S116" s="11">
        <f t="shared" si="21"/>
        <v>2675.2</v>
      </c>
      <c r="T116" s="11">
        <f t="shared" si="21"/>
        <v>2225.9</v>
      </c>
      <c r="U116" s="11">
        <f t="shared" si="21"/>
        <v>3380.4</v>
      </c>
      <c r="V116" s="11">
        <f t="shared" si="21"/>
        <v>1171.8</v>
      </c>
      <c r="W116" s="11">
        <f t="shared" si="11"/>
        <v>27657.700000000004</v>
      </c>
    </row>
    <row r="117" spans="1:23" ht="12">
      <c r="A117" s="1" t="s">
        <v>125</v>
      </c>
      <c r="B117" s="9">
        <f aca="true" t="shared" si="22" ref="B117:J117">B51+B84</f>
        <v>4624</v>
      </c>
      <c r="C117" s="9">
        <f t="shared" si="22"/>
        <v>6271</v>
      </c>
      <c r="D117" s="9">
        <f t="shared" si="22"/>
        <v>6016</v>
      </c>
      <c r="E117" s="9">
        <f t="shared" si="22"/>
        <v>7019</v>
      </c>
      <c r="F117" s="9">
        <f t="shared" si="22"/>
        <v>6852</v>
      </c>
      <c r="G117" s="9">
        <f t="shared" si="22"/>
        <v>2364</v>
      </c>
      <c r="H117" s="9">
        <f t="shared" si="22"/>
        <v>3320</v>
      </c>
      <c r="I117" s="9">
        <f t="shared" si="22"/>
        <v>2871</v>
      </c>
      <c r="J117" s="9">
        <f t="shared" si="22"/>
        <v>376</v>
      </c>
      <c r="K117" s="9">
        <f t="shared" si="9"/>
        <v>39713</v>
      </c>
      <c r="L117" s="3"/>
      <c r="M117" s="1" t="s">
        <v>125</v>
      </c>
      <c r="N117" s="11">
        <f aca="true" t="shared" si="23" ref="N117:V117">N51+N84</f>
        <v>36209.7</v>
      </c>
      <c r="O117" s="11">
        <f t="shared" si="23"/>
        <v>51480.1</v>
      </c>
      <c r="P117" s="11">
        <f t="shared" si="23"/>
        <v>49378.5</v>
      </c>
      <c r="Q117" s="11">
        <f t="shared" si="23"/>
        <v>54132</v>
      </c>
      <c r="R117" s="11">
        <f t="shared" si="23"/>
        <v>48988.9</v>
      </c>
      <c r="S117" s="11">
        <f t="shared" si="23"/>
        <v>15134.699999999999</v>
      </c>
      <c r="T117" s="11">
        <f t="shared" si="23"/>
        <v>23110.3</v>
      </c>
      <c r="U117" s="11">
        <f t="shared" si="23"/>
        <v>21035.2</v>
      </c>
      <c r="V117" s="11">
        <f t="shared" si="23"/>
        <v>2805.1</v>
      </c>
      <c r="W117" s="11">
        <f t="shared" si="11"/>
        <v>302274.5</v>
      </c>
    </row>
    <row r="118" spans="1:23" ht="12">
      <c r="A118" s="1" t="s">
        <v>126</v>
      </c>
      <c r="B118" s="9">
        <f aca="true" t="shared" si="24" ref="B118:J118">B10+B11+B12+B13+B15+B16+B29+B30+B31+B32+B34+B35+B36+SUM(B38:B45)+B49+B52+B53+B54+B55+B56+B57+B58+B59+B60+B61+B62+B63+B64+B66+B68+B69+B70+B71+B72+B73+B85+B87+B88+B89+B90+B91+B92+B95+B96+B97+B98+B99+B102+B103+B104+B106+B107+B108</f>
        <v>3783</v>
      </c>
      <c r="C118" s="9">
        <f t="shared" si="24"/>
        <v>4720</v>
      </c>
      <c r="D118" s="9">
        <f t="shared" si="24"/>
        <v>3292</v>
      </c>
      <c r="E118" s="9">
        <f t="shared" si="24"/>
        <v>5798</v>
      </c>
      <c r="F118" s="9">
        <f t="shared" si="24"/>
        <v>7407</v>
      </c>
      <c r="G118" s="9">
        <f t="shared" si="24"/>
        <v>6112</v>
      </c>
      <c r="H118" s="9">
        <f t="shared" si="24"/>
        <v>8116</v>
      </c>
      <c r="I118" s="9">
        <f t="shared" si="24"/>
        <v>6146</v>
      </c>
      <c r="J118" s="9">
        <f t="shared" si="24"/>
        <v>1443</v>
      </c>
      <c r="K118" s="9">
        <f t="shared" si="9"/>
        <v>46817</v>
      </c>
      <c r="L118" s="3"/>
      <c r="M118" s="1" t="s">
        <v>126</v>
      </c>
      <c r="N118" s="11">
        <f aca="true" t="shared" si="25" ref="N118:V118">N10+N11+N12+N13+N15+N16+N29+N30+N31+N32+N34+N35+N36+SUM(N38:N45)+N49+N52+N53+N54+N55+N56+N57+N58+N59+N60+N61+N62+N63+N64+N66+N68+N69+N70+N71+N72+N73+N85+N87+N88+N89+N90+N91+N92+N95+N96+N97+N98+N99+N102+N103+N104+N106+N107+N108</f>
        <v>152947.5</v>
      </c>
      <c r="O118" s="11">
        <f t="shared" si="25"/>
        <v>118616.59999999999</v>
      </c>
      <c r="P118" s="11">
        <f t="shared" si="25"/>
        <v>84825.99999999997</v>
      </c>
      <c r="Q118" s="11">
        <f t="shared" si="25"/>
        <v>103421.9</v>
      </c>
      <c r="R118" s="11">
        <f t="shared" si="25"/>
        <v>185186.09999999998</v>
      </c>
      <c r="S118" s="11">
        <f t="shared" si="25"/>
        <v>152693.2</v>
      </c>
      <c r="T118" s="11">
        <f t="shared" si="25"/>
        <v>163505.30000000002</v>
      </c>
      <c r="U118" s="11">
        <f t="shared" si="25"/>
        <v>100415.89999999998</v>
      </c>
      <c r="V118" s="11">
        <f t="shared" si="25"/>
        <v>25450.6</v>
      </c>
      <c r="W118" s="11">
        <f t="shared" si="11"/>
        <v>1087063.1</v>
      </c>
    </row>
    <row r="119" spans="1:23" ht="12">
      <c r="A119" s="1" t="s">
        <v>127</v>
      </c>
      <c r="B119" s="9">
        <f aca="true" t="shared" si="26" ref="B119:J119">SUM(B111:B118)</f>
        <v>32438</v>
      </c>
      <c r="C119" s="9">
        <f t="shared" si="26"/>
        <v>36486</v>
      </c>
      <c r="D119" s="9">
        <f t="shared" si="26"/>
        <v>30997</v>
      </c>
      <c r="E119" s="9">
        <f t="shared" si="26"/>
        <v>40497</v>
      </c>
      <c r="F119" s="9">
        <f t="shared" si="26"/>
        <v>50498</v>
      </c>
      <c r="G119" s="9">
        <f t="shared" si="26"/>
        <v>37152</v>
      </c>
      <c r="H119" s="9">
        <f t="shared" si="26"/>
        <v>42416</v>
      </c>
      <c r="I119" s="9">
        <f t="shared" si="26"/>
        <v>36050</v>
      </c>
      <c r="J119" s="9">
        <f t="shared" si="26"/>
        <v>10699</v>
      </c>
      <c r="K119" s="9">
        <f t="shared" si="9"/>
        <v>317233</v>
      </c>
      <c r="L119" s="3"/>
      <c r="M119" s="1" t="s">
        <v>127</v>
      </c>
      <c r="N119" s="11">
        <f aca="true" t="shared" si="27" ref="N119:V119">SUM(N111:N118)</f>
        <v>1285963.3999999997</v>
      </c>
      <c r="O119" s="11">
        <f t="shared" si="27"/>
        <v>1273166.5</v>
      </c>
      <c r="P119" s="11">
        <f t="shared" si="27"/>
        <v>1097903.7</v>
      </c>
      <c r="Q119" s="11">
        <f t="shared" si="27"/>
        <v>1316132.0999999999</v>
      </c>
      <c r="R119" s="11">
        <f t="shared" si="27"/>
        <v>1664936</v>
      </c>
      <c r="S119" s="11">
        <f t="shared" si="27"/>
        <v>1421018.9999999998</v>
      </c>
      <c r="T119" s="11">
        <f t="shared" si="27"/>
        <v>1380164.0999999999</v>
      </c>
      <c r="U119" s="11">
        <f t="shared" si="27"/>
        <v>1051366.3</v>
      </c>
      <c r="V119" s="11">
        <f t="shared" si="27"/>
        <v>309817.6</v>
      </c>
      <c r="W119" s="11">
        <f t="shared" si="11"/>
        <v>10800468.7</v>
      </c>
    </row>
    <row r="120" spans="1:23" ht="12">
      <c r="A120" s="1" t="s">
        <v>128</v>
      </c>
      <c r="B120" s="9">
        <f aca="true" t="shared" si="28" ref="B120:J120">B9+B27+B28+B46+B47+B86+B93+B94+B100+B105</f>
        <v>490</v>
      </c>
      <c r="C120" s="9">
        <f t="shared" si="28"/>
        <v>581</v>
      </c>
      <c r="D120" s="9">
        <f t="shared" si="28"/>
        <v>603</v>
      </c>
      <c r="E120" s="9">
        <f t="shared" si="28"/>
        <v>638</v>
      </c>
      <c r="F120" s="9">
        <f t="shared" si="28"/>
        <v>533</v>
      </c>
      <c r="G120" s="9">
        <f t="shared" si="28"/>
        <v>483</v>
      </c>
      <c r="H120" s="9">
        <f t="shared" si="28"/>
        <v>570</v>
      </c>
      <c r="I120" s="9">
        <f t="shared" si="28"/>
        <v>733</v>
      </c>
      <c r="J120" s="9">
        <f t="shared" si="28"/>
        <v>404</v>
      </c>
      <c r="K120" s="9">
        <f t="shared" si="9"/>
        <v>5035</v>
      </c>
      <c r="L120" s="3"/>
      <c r="M120" s="1" t="s">
        <v>128</v>
      </c>
      <c r="N120" s="11">
        <f aca="true" t="shared" si="29" ref="N120:V120">N9+N27+N28+N46+N47+N86+N93+N94+N100+N105</f>
        <v>21</v>
      </c>
      <c r="O120" s="11">
        <f t="shared" si="29"/>
        <v>1048.5</v>
      </c>
      <c r="P120" s="11">
        <f t="shared" si="29"/>
        <v>80.8</v>
      </c>
      <c r="Q120" s="11">
        <f t="shared" si="29"/>
        <v>231</v>
      </c>
      <c r="R120" s="11">
        <f t="shared" si="29"/>
        <v>3529.6</v>
      </c>
      <c r="S120" s="11">
        <f t="shared" si="29"/>
        <v>15</v>
      </c>
      <c r="T120" s="11">
        <f t="shared" si="29"/>
        <v>3573.2</v>
      </c>
      <c r="U120" s="11">
        <f t="shared" si="29"/>
        <v>81.3</v>
      </c>
      <c r="V120" s="11">
        <f t="shared" si="29"/>
        <v>0</v>
      </c>
      <c r="W120" s="11">
        <f t="shared" si="11"/>
        <v>8580.399999999998</v>
      </c>
    </row>
    <row r="121" spans="1:23" ht="12">
      <c r="A121" s="1" t="s">
        <v>129</v>
      </c>
      <c r="B121" s="9">
        <f aca="true" t="shared" si="30" ref="B121:J121">B33</f>
        <v>7</v>
      </c>
      <c r="C121" s="9">
        <f t="shared" si="30"/>
        <v>4</v>
      </c>
      <c r="D121" s="9">
        <f t="shared" si="30"/>
        <v>32</v>
      </c>
      <c r="E121" s="9">
        <f t="shared" si="30"/>
        <v>9</v>
      </c>
      <c r="F121" s="9">
        <f t="shared" si="30"/>
        <v>11</v>
      </c>
      <c r="G121" s="9">
        <f t="shared" si="30"/>
        <v>6</v>
      </c>
      <c r="H121" s="9">
        <f t="shared" si="30"/>
        <v>8</v>
      </c>
      <c r="I121" s="9">
        <f t="shared" si="30"/>
        <v>8</v>
      </c>
      <c r="J121" s="9">
        <f t="shared" si="30"/>
        <v>0</v>
      </c>
      <c r="K121" s="9">
        <f t="shared" si="9"/>
        <v>85</v>
      </c>
      <c r="L121" s="3"/>
      <c r="M121" s="1" t="s">
        <v>129</v>
      </c>
      <c r="N121" s="11">
        <f aca="true" t="shared" si="31" ref="N121:V121">N33</f>
        <v>0</v>
      </c>
      <c r="O121" s="11">
        <f t="shared" si="31"/>
        <v>0</v>
      </c>
      <c r="P121" s="11">
        <f t="shared" si="31"/>
        <v>0</v>
      </c>
      <c r="Q121" s="11">
        <f t="shared" si="31"/>
        <v>0</v>
      </c>
      <c r="R121" s="11">
        <f t="shared" si="31"/>
        <v>0</v>
      </c>
      <c r="S121" s="11">
        <f t="shared" si="31"/>
        <v>0</v>
      </c>
      <c r="T121" s="11">
        <f t="shared" si="31"/>
        <v>0</v>
      </c>
      <c r="U121" s="11">
        <f t="shared" si="31"/>
        <v>0</v>
      </c>
      <c r="V121" s="11">
        <f t="shared" si="31"/>
        <v>0</v>
      </c>
      <c r="W121" s="11">
        <f t="shared" si="11"/>
        <v>0</v>
      </c>
    </row>
    <row r="122" spans="1:23" ht="12">
      <c r="A122" s="1" t="s">
        <v>130</v>
      </c>
      <c r="B122" s="9">
        <f aca="true" t="shared" si="32" ref="B122:J122">SUM(B17:B23)+SUM(B74:B80)</f>
        <v>7649</v>
      </c>
      <c r="C122" s="9">
        <f t="shared" si="32"/>
        <v>6747</v>
      </c>
      <c r="D122" s="9">
        <f t="shared" si="32"/>
        <v>9359</v>
      </c>
      <c r="E122" s="9">
        <f t="shared" si="32"/>
        <v>10152</v>
      </c>
      <c r="F122" s="9">
        <f t="shared" si="32"/>
        <v>6913</v>
      </c>
      <c r="G122" s="9">
        <f t="shared" si="32"/>
        <v>7411</v>
      </c>
      <c r="H122" s="9">
        <f t="shared" si="32"/>
        <v>9814</v>
      </c>
      <c r="I122" s="9">
        <f t="shared" si="32"/>
        <v>4321</v>
      </c>
      <c r="J122" s="9">
        <f t="shared" si="32"/>
        <v>1649</v>
      </c>
      <c r="K122" s="9">
        <f t="shared" si="9"/>
        <v>64015</v>
      </c>
      <c r="L122" s="3"/>
      <c r="M122" s="1" t="s">
        <v>130</v>
      </c>
      <c r="N122" s="11">
        <f aca="true" t="shared" si="33" ref="N122:V122">SUM(N17:N23)+SUM(N74:N80)</f>
        <v>0</v>
      </c>
      <c r="O122" s="11">
        <f t="shared" si="33"/>
        <v>0</v>
      </c>
      <c r="P122" s="11">
        <f t="shared" si="33"/>
        <v>0</v>
      </c>
      <c r="Q122" s="11">
        <f t="shared" si="33"/>
        <v>0</v>
      </c>
      <c r="R122" s="11">
        <f t="shared" si="33"/>
        <v>0</v>
      </c>
      <c r="S122" s="11">
        <f t="shared" si="33"/>
        <v>0</v>
      </c>
      <c r="T122" s="11">
        <f t="shared" si="33"/>
        <v>0</v>
      </c>
      <c r="U122" s="11">
        <f t="shared" si="33"/>
        <v>0</v>
      </c>
      <c r="V122" s="11">
        <f t="shared" si="33"/>
        <v>0</v>
      </c>
      <c r="W122" s="11">
        <f t="shared" si="11"/>
        <v>0</v>
      </c>
    </row>
    <row r="123" spans="1:23" ht="12">
      <c r="A123" s="1" t="s">
        <v>131</v>
      </c>
      <c r="B123" s="9">
        <f aca="true" t="shared" si="34" ref="B123:J123">SUM(B24:B26)+SUM(B81:B83)</f>
        <v>244</v>
      </c>
      <c r="C123" s="9">
        <f t="shared" si="34"/>
        <v>340</v>
      </c>
      <c r="D123" s="9">
        <f t="shared" si="34"/>
        <v>2541</v>
      </c>
      <c r="E123" s="9">
        <f t="shared" si="34"/>
        <v>1558</v>
      </c>
      <c r="F123" s="9">
        <f t="shared" si="34"/>
        <v>1828</v>
      </c>
      <c r="G123" s="9">
        <f t="shared" si="34"/>
        <v>1001</v>
      </c>
      <c r="H123" s="9">
        <f t="shared" si="34"/>
        <v>2416</v>
      </c>
      <c r="I123" s="9">
        <f t="shared" si="34"/>
        <v>1092</v>
      </c>
      <c r="J123" s="9">
        <f t="shared" si="34"/>
        <v>363</v>
      </c>
      <c r="K123" s="9">
        <f t="shared" si="9"/>
        <v>11383</v>
      </c>
      <c r="L123" s="3"/>
      <c r="M123" s="1" t="s">
        <v>131</v>
      </c>
      <c r="N123" s="11">
        <f aca="true" t="shared" si="35" ref="N123:V123">SUM(N24:N26)+SUM(N81:N83)</f>
        <v>0</v>
      </c>
      <c r="O123" s="11">
        <f t="shared" si="35"/>
        <v>0</v>
      </c>
      <c r="P123" s="11">
        <f t="shared" si="35"/>
        <v>0</v>
      </c>
      <c r="Q123" s="11">
        <f t="shared" si="35"/>
        <v>0</v>
      </c>
      <c r="R123" s="11">
        <f t="shared" si="35"/>
        <v>0</v>
      </c>
      <c r="S123" s="11">
        <f t="shared" si="35"/>
        <v>0</v>
      </c>
      <c r="T123" s="11">
        <f t="shared" si="35"/>
        <v>0</v>
      </c>
      <c r="U123" s="11">
        <f t="shared" si="35"/>
        <v>0</v>
      </c>
      <c r="V123" s="11">
        <f t="shared" si="35"/>
        <v>0</v>
      </c>
      <c r="W123" s="11">
        <f t="shared" si="11"/>
        <v>0</v>
      </c>
    </row>
    <row r="124" spans="1:23" ht="12">
      <c r="A124" s="1" t="s">
        <v>132</v>
      </c>
      <c r="B124" s="9">
        <f aca="true" t="shared" si="36" ref="B124:J124">B122+B123</f>
        <v>7893</v>
      </c>
      <c r="C124" s="9">
        <f t="shared" si="36"/>
        <v>7087</v>
      </c>
      <c r="D124" s="9">
        <f t="shared" si="36"/>
        <v>11900</v>
      </c>
      <c r="E124" s="9">
        <f t="shared" si="36"/>
        <v>11710</v>
      </c>
      <c r="F124" s="9">
        <f t="shared" si="36"/>
        <v>8741</v>
      </c>
      <c r="G124" s="9">
        <f t="shared" si="36"/>
        <v>8412</v>
      </c>
      <c r="H124" s="9">
        <f t="shared" si="36"/>
        <v>12230</v>
      </c>
      <c r="I124" s="9">
        <f t="shared" si="36"/>
        <v>5413</v>
      </c>
      <c r="J124" s="9">
        <f t="shared" si="36"/>
        <v>2012</v>
      </c>
      <c r="K124" s="9">
        <f t="shared" si="9"/>
        <v>75398</v>
      </c>
      <c r="L124" s="3"/>
      <c r="M124" s="1" t="s">
        <v>132</v>
      </c>
      <c r="N124" s="11">
        <f aca="true" t="shared" si="37" ref="N124:V124">N122+N123</f>
        <v>0</v>
      </c>
      <c r="O124" s="11">
        <f t="shared" si="37"/>
        <v>0</v>
      </c>
      <c r="P124" s="11">
        <f t="shared" si="37"/>
        <v>0</v>
      </c>
      <c r="Q124" s="11">
        <f t="shared" si="37"/>
        <v>0</v>
      </c>
      <c r="R124" s="11">
        <f t="shared" si="37"/>
        <v>0</v>
      </c>
      <c r="S124" s="11">
        <f t="shared" si="37"/>
        <v>0</v>
      </c>
      <c r="T124" s="11">
        <f t="shared" si="37"/>
        <v>0</v>
      </c>
      <c r="U124" s="11">
        <f t="shared" si="37"/>
        <v>0</v>
      </c>
      <c r="V124" s="11">
        <f t="shared" si="37"/>
        <v>0</v>
      </c>
      <c r="W124" s="11">
        <f t="shared" si="11"/>
        <v>0</v>
      </c>
    </row>
    <row r="125" spans="1:23" ht="12">
      <c r="A125" s="1" t="s">
        <v>117</v>
      </c>
      <c r="B125" s="9">
        <f aca="true" t="shared" si="38" ref="B125:J125">B119+B120+B121+B124</f>
        <v>40828</v>
      </c>
      <c r="C125" s="9">
        <f t="shared" si="38"/>
        <v>44158</v>
      </c>
      <c r="D125" s="9">
        <f t="shared" si="38"/>
        <v>43532</v>
      </c>
      <c r="E125" s="9">
        <f t="shared" si="38"/>
        <v>52854</v>
      </c>
      <c r="F125" s="9">
        <f t="shared" si="38"/>
        <v>59783</v>
      </c>
      <c r="G125" s="9">
        <f t="shared" si="38"/>
        <v>46053</v>
      </c>
      <c r="H125" s="9">
        <f t="shared" si="38"/>
        <v>55224</v>
      </c>
      <c r="I125" s="9">
        <f t="shared" si="38"/>
        <v>42204</v>
      </c>
      <c r="J125" s="9">
        <f t="shared" si="38"/>
        <v>13115</v>
      </c>
      <c r="K125" s="9">
        <f t="shared" si="9"/>
        <v>397751</v>
      </c>
      <c r="L125" s="3"/>
      <c r="M125" s="1" t="s">
        <v>117</v>
      </c>
      <c r="N125" s="11">
        <f aca="true" t="shared" si="39" ref="N125:V125">N119+N120+N121+N124</f>
        <v>1285984.3999999997</v>
      </c>
      <c r="O125" s="11">
        <f t="shared" si="39"/>
        <v>1274215</v>
      </c>
      <c r="P125" s="11">
        <f t="shared" si="39"/>
        <v>1097984.5</v>
      </c>
      <c r="Q125" s="11">
        <f t="shared" si="39"/>
        <v>1316363.0999999999</v>
      </c>
      <c r="R125" s="11">
        <f t="shared" si="39"/>
        <v>1668465.6</v>
      </c>
      <c r="S125" s="11">
        <f t="shared" si="39"/>
        <v>1421033.9999999998</v>
      </c>
      <c r="T125" s="11">
        <f t="shared" si="39"/>
        <v>1383737.2999999998</v>
      </c>
      <c r="U125" s="11">
        <f t="shared" si="39"/>
        <v>1051447.6</v>
      </c>
      <c r="V125" s="11">
        <f t="shared" si="39"/>
        <v>309817.6</v>
      </c>
      <c r="W125" s="11">
        <f t="shared" si="11"/>
        <v>10809049.099999998</v>
      </c>
    </row>
    <row r="126" spans="1:23" ht="12.75" thickBo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3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13" ht="12">
      <c r="A127" s="1" t="s">
        <v>133</v>
      </c>
      <c r="L127" s="3"/>
      <c r="M127" s="1" t="s">
        <v>133</v>
      </c>
    </row>
    <row r="128" ht="12">
      <c r="L128" s="3"/>
    </row>
    <row r="129" ht="12">
      <c r="L129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2006-10-12T13:18:27Z</dcterms:created>
  <dcterms:modified xsi:type="dcterms:W3CDTF">2011-09-05T07:49:21Z</dcterms:modified>
  <cp:category/>
  <cp:version/>
  <cp:contentType/>
  <cp:contentStatus/>
</cp:coreProperties>
</file>