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bologna" sheetId="1" r:id="rId1"/>
    <sheet name="ferrara" sheetId="2" r:id="rId2"/>
    <sheet name="forli-cesena" sheetId="3" r:id="rId3"/>
    <sheet name="modena" sheetId="4" r:id="rId4"/>
    <sheet name="parma" sheetId="5" r:id="rId5"/>
    <sheet name="piacenza" sheetId="6" r:id="rId6"/>
    <sheet name="ravenna" sheetId="7" r:id="rId7"/>
    <sheet name="reggio emilia" sheetId="8" r:id="rId8"/>
    <sheet name="rimini" sheetId="9" r:id="rId9"/>
    <sheet name="emilia-romagna" sheetId="10" r:id="rId10"/>
    <sheet name="italia" sheetId="11" r:id="rId11"/>
    <sheet name="Foglio1" sheetId="12" r:id="rId12"/>
    <sheet name="Foglio2" sheetId="13" r:id="rId13"/>
  </sheets>
  <definedNames/>
  <calcPr fullCalcOnLoad="1"/>
</workbook>
</file>

<file path=xl/sharedStrings.xml><?xml version="1.0" encoding="utf-8"?>
<sst xmlns="http://schemas.openxmlformats.org/spreadsheetml/2006/main" count="3811" uniqueCount="69">
  <si>
    <t>Valori in milioni di euro.</t>
  </si>
  <si>
    <t>TERRITORIO: PROVINCIA DI BOLOGNA.</t>
  </si>
  <si>
    <t>-</t>
  </si>
  <si>
    <t xml:space="preserve">Valore aggiunto - Valori a prezzi correnti in milioni di euro correnti </t>
  </si>
  <si>
    <t>Occupati interni dell'artigianato - in migliaia di unità</t>
  </si>
  <si>
    <t>Valore aggiunto ai prezzi di base per occupato - in euro</t>
  </si>
  <si>
    <t>Industria</t>
  </si>
  <si>
    <t>Altre attività</t>
  </si>
  <si>
    <t>Commercio</t>
  </si>
  <si>
    <t>Trasporti</t>
  </si>
  <si>
    <t>Informatica</t>
  </si>
  <si>
    <t>Servizi alle</t>
  </si>
  <si>
    <t>in senso</t>
  </si>
  <si>
    <t>Costru-</t>
  </si>
  <si>
    <t>e</t>
  </si>
  <si>
    <t>e servizi</t>
  </si>
  <si>
    <t>famiglie e</t>
  </si>
  <si>
    <t>Anni</t>
  </si>
  <si>
    <t>stretto</t>
  </si>
  <si>
    <t>zioni</t>
  </si>
  <si>
    <t>Totale</t>
  </si>
  <si>
    <t>riparazioni</t>
  </si>
  <si>
    <t>comunicaz.</t>
  </si>
  <si>
    <t>alle imprese</t>
  </si>
  <si>
    <t>altre attività</t>
  </si>
  <si>
    <t>altre attiv.</t>
  </si>
  <si>
    <t xml:space="preserve">(a) Il valore aggiunto ai prezzi di base rappresenta il saldo tra la produzione e i consumi intermedi, in cui la produzione è valutata ai prezzi di base, cioè al netto delle imposte sui prodotti e al lordo dei contributi ai prodotti. </t>
  </si>
  <si>
    <t>La produzione valutata ai prezzi di base si differenzia da quella valutata al costo dei fattori: quest'ultima è infatti al netto di tutte le imposte (sia quelle sui prodotti, sia le altre imposte sulla produzione), ed al lordo di tutti i</t>
  </si>
  <si>
    <t>contributi (sia i contributi commisurati al valore dei beni prodotti, sia gli altri contributi alla produzione).</t>
  </si>
  <si>
    <t>Fonte: Istituto Guglielmo Tagliacarne.</t>
  </si>
  <si>
    <t>TERRITORIO: PROVINCIA DI FERRARA.</t>
  </si>
  <si>
    <t>TERRITORIO: PROVINCIA DI FORLI'-CESENA.</t>
  </si>
  <si>
    <t>TERRITORIO: PROVINCIA DI MODENA.</t>
  </si>
  <si>
    <t>TERRITORIO: PROVINCIA DI PARMA.</t>
  </si>
  <si>
    <t>TERRITORIO: PROVINCIA DI PIACENZA.</t>
  </si>
  <si>
    <t>TERRITORIO: PROVINCIA DI RAVENNA.</t>
  </si>
  <si>
    <t>TERRITORIO: PROVINCIA DI REGGIO EMILIA.</t>
  </si>
  <si>
    <t>TERRITORIO: PROVINCIA DI RIMINI.</t>
  </si>
  <si>
    <t>TERRITORIO: EMILIA-ROMAGNA.</t>
  </si>
  <si>
    <t>TERRITORIO: ITALIA.</t>
  </si>
  <si>
    <t>VALORE AGGIUNTO AI PREZZI DI BASE PER RAMI DI ATTIVITA' DELL'ARTIGIANATO (a)(b).</t>
  </si>
  <si>
    <t>(b) La somma degli addendi può non coincidere con il totale a causa degli arrotondamenti.</t>
  </si>
  <si>
    <t>Fonte: Unioncamere-Istituto Guglielmo Tagliacarne.</t>
  </si>
  <si>
    <t>….</t>
  </si>
  <si>
    <t>(….) Dati non disponibili.</t>
  </si>
  <si>
    <t>Agricoltura,</t>
  </si>
  <si>
    <t>pesca</t>
  </si>
  <si>
    <t>silvicoltura e</t>
  </si>
  <si>
    <t>Commercio, ripa-</t>
  </si>
  <si>
    <t>razioni, alberghi e</t>
  </si>
  <si>
    <t>ristoranti, trasporti</t>
  </si>
  <si>
    <t>e comunicazioni</t>
  </si>
  <si>
    <t>Intermed. monet.</t>
  </si>
  <si>
    <t>e finanziaria, att.</t>
  </si>
  <si>
    <t xml:space="preserve">imobiliari e </t>
  </si>
  <si>
    <t>imprenditoriali</t>
  </si>
  <si>
    <t>dei servizi</t>
  </si>
  <si>
    <t>% di incidenza su</t>
  </si>
  <si>
    <t>totale valore</t>
  </si>
  <si>
    <t>aggiunto</t>
  </si>
  <si>
    <t>(c)</t>
  </si>
  <si>
    <t>(c) E' calcolata sulla base dei dati Istat.</t>
  </si>
  <si>
    <t>Servizi</t>
  </si>
  <si>
    <t>Commercio,</t>
  </si>
  <si>
    <t>turismo e</t>
  </si>
  <si>
    <t>ristorazione</t>
  </si>
  <si>
    <t xml:space="preserve">Altri </t>
  </si>
  <si>
    <t>servizi</t>
  </si>
  <si>
    <t>PERIODO: 1995 - 2013.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</si>
</sst>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applyProtection="1">
      <alignment horizontal="fill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 horizontal="center"/>
      <protection locked="0"/>
    </xf>
    <xf numFmtId="166" fontId="3" fillId="0" borderId="0" xfId="0" applyNumberFormat="1" applyFont="1" applyAlignment="1" applyProtection="1" quotePrefix="1">
      <alignment horizontal="center"/>
      <protection/>
    </xf>
    <xf numFmtId="0" fontId="3" fillId="0" borderId="0" xfId="0" applyFont="1" applyAlignment="1" quotePrefix="1">
      <alignment/>
    </xf>
    <xf numFmtId="0" fontId="3" fillId="0" borderId="11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>
      <alignment horizontal="fill"/>
      <protection/>
    </xf>
    <xf numFmtId="0" fontId="3" fillId="0" borderId="12" xfId="0" applyFont="1" applyBorder="1" applyAlignment="1" applyProtection="1">
      <alignment horizontal="left"/>
      <protection/>
    </xf>
    <xf numFmtId="166" fontId="4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1">
      <pane xSplit="1" ySplit="13" topLeftCell="B22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B33" sqref="B33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1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1170</v>
      </c>
      <c r="D14" s="16">
        <v>370</v>
      </c>
      <c r="E14" s="17">
        <f>C14+D14</f>
        <v>1540</v>
      </c>
      <c r="F14" s="17"/>
      <c r="G14" s="16">
        <v>247</v>
      </c>
      <c r="H14" s="16">
        <v>304</v>
      </c>
      <c r="I14" s="16">
        <f>G14+H14</f>
        <v>551</v>
      </c>
      <c r="J14" s="19" t="s">
        <v>2</v>
      </c>
      <c r="K14" s="19" t="s">
        <v>2</v>
      </c>
      <c r="L14" s="16"/>
      <c r="M14" s="16"/>
      <c r="N14" s="16">
        <v>77</v>
      </c>
      <c r="O14" s="16">
        <v>179</v>
      </c>
      <c r="P14" s="17">
        <f>SUM(G14:O14)</f>
        <v>1358</v>
      </c>
      <c r="Q14" s="17"/>
      <c r="R14" s="17">
        <f>P14+E14</f>
        <v>2898</v>
      </c>
      <c r="S14" s="17">
        <v>15.498657256073084</v>
      </c>
      <c r="T14" s="17"/>
      <c r="U14" s="8">
        <v>30.9</v>
      </c>
      <c r="V14" s="8">
        <v>11.3</v>
      </c>
      <c r="W14" s="9">
        <f aca="true" t="shared" si="0" ref="W14:W34">U14+V14</f>
        <v>42.2</v>
      </c>
      <c r="X14" s="9"/>
      <c r="Y14" s="8">
        <v>6.3</v>
      </c>
      <c r="Z14" s="8">
        <v>4.1</v>
      </c>
      <c r="AA14" s="8">
        <v>1.8</v>
      </c>
      <c r="AB14" s="8">
        <v>6.3</v>
      </c>
      <c r="AC14" s="9">
        <v>18.4</v>
      </c>
      <c r="AD14" s="9">
        <f>AC14+W14</f>
        <v>60.6</v>
      </c>
      <c r="AE14" s="9"/>
      <c r="AF14" s="10">
        <f aca="true" t="shared" si="1" ref="AF14:AF22">(C14*1000000)/(U14*1000)</f>
        <v>37864.077669902916</v>
      </c>
      <c r="AG14" s="10">
        <f aca="true" t="shared" si="2" ref="AG14:AG22">(D14*1000000)/(V14*1000)</f>
        <v>32743.36283185841</v>
      </c>
      <c r="AH14" s="10">
        <f aca="true" t="shared" si="3" ref="AH14:AH22">(E14*1000000)/(W14*1000)</f>
        <v>36492.89099526066</v>
      </c>
      <c r="AI14" s="10"/>
      <c r="AJ14" s="10">
        <f aca="true" t="shared" si="4" ref="AJ14:AJ22">(G14*1000000)/(Y14*1000)</f>
        <v>39206.34920634921</v>
      </c>
      <c r="AK14" s="10">
        <f aca="true" t="shared" si="5" ref="AK14:AK22">(H14*1000000)/(Z14*1000)</f>
        <v>74146.34146341463</v>
      </c>
      <c r="AL14" s="10">
        <f aca="true" t="shared" si="6" ref="AL14:AL22">(N14*1000000)/(AA14*1000)</f>
        <v>42777.77777777778</v>
      </c>
      <c r="AM14" s="10">
        <f aca="true" t="shared" si="7" ref="AM14:AM22">(O14*1000000)/(AB14*1000)</f>
        <v>28412.698412698413</v>
      </c>
      <c r="AN14" s="10">
        <f aca="true" t="shared" si="8" ref="AN14:AN22">(P14*1000000)/(AC14*1000)</f>
        <v>73804.34782608696</v>
      </c>
      <c r="AO14" s="10">
        <f aca="true" t="shared" si="9" ref="AO14:AO22">(R14*1000000)/(AD14*1000)</f>
        <v>47821.78217821782</v>
      </c>
    </row>
    <row r="15" spans="1:41" ht="12">
      <c r="A15" s="7">
        <v>1996</v>
      </c>
      <c r="B15" s="16"/>
      <c r="C15" s="16">
        <v>1231</v>
      </c>
      <c r="D15" s="16">
        <v>405</v>
      </c>
      <c r="E15" s="17">
        <f>C15+D15</f>
        <v>1636</v>
      </c>
      <c r="F15" s="17"/>
      <c r="G15" s="16">
        <v>271</v>
      </c>
      <c r="H15" s="16">
        <v>328</v>
      </c>
      <c r="I15" s="16">
        <f aca="true" t="shared" si="10" ref="I15:I25">G15+H15</f>
        <v>599</v>
      </c>
      <c r="J15" s="19" t="s">
        <v>2</v>
      </c>
      <c r="K15" s="19" t="s">
        <v>2</v>
      </c>
      <c r="L15" s="16"/>
      <c r="M15" s="16"/>
      <c r="N15" s="16">
        <v>99</v>
      </c>
      <c r="O15" s="16">
        <v>185</v>
      </c>
      <c r="P15" s="17">
        <f>SUM(G15:O15)</f>
        <v>1482</v>
      </c>
      <c r="Q15" s="17"/>
      <c r="R15" s="17">
        <f>P15+E15</f>
        <v>3118</v>
      </c>
      <c r="S15" s="17">
        <v>15.579472210602365</v>
      </c>
      <c r="T15" s="17"/>
      <c r="U15" s="8">
        <v>31.3</v>
      </c>
      <c r="V15" s="8">
        <v>11.2</v>
      </c>
      <c r="W15" s="9">
        <f t="shared" si="0"/>
        <v>42.5</v>
      </c>
      <c r="X15" s="9"/>
      <c r="Y15" s="8">
        <v>6.6</v>
      </c>
      <c r="Z15" s="8">
        <v>4.3</v>
      </c>
      <c r="AA15" s="8">
        <v>2.1</v>
      </c>
      <c r="AB15" s="8">
        <v>6.4</v>
      </c>
      <c r="AC15" s="9">
        <f aca="true" t="shared" si="11" ref="AC15:AC21">SUM(Y15:AB15)</f>
        <v>19.4</v>
      </c>
      <c r="AD15" s="9">
        <v>61.8</v>
      </c>
      <c r="AE15" s="9"/>
      <c r="AF15" s="10">
        <f t="shared" si="1"/>
        <v>39329.07348242812</v>
      </c>
      <c r="AG15" s="10">
        <f t="shared" si="2"/>
        <v>36160.71428571428</v>
      </c>
      <c r="AH15" s="10">
        <f t="shared" si="3"/>
        <v>38494.117647058825</v>
      </c>
      <c r="AI15" s="10"/>
      <c r="AJ15" s="10">
        <f t="shared" si="4"/>
        <v>41060.606060606064</v>
      </c>
      <c r="AK15" s="10">
        <f t="shared" si="5"/>
        <v>76279.06976744186</v>
      </c>
      <c r="AL15" s="10">
        <f t="shared" si="6"/>
        <v>47142.857142857145</v>
      </c>
      <c r="AM15" s="10">
        <f t="shared" si="7"/>
        <v>28906.25</v>
      </c>
      <c r="AN15" s="10">
        <f t="shared" si="8"/>
        <v>76391.75257731958</v>
      </c>
      <c r="AO15" s="10">
        <f t="shared" si="9"/>
        <v>50453.074433656955</v>
      </c>
    </row>
    <row r="16" spans="1:41" ht="12">
      <c r="A16" s="7">
        <v>1997</v>
      </c>
      <c r="B16" s="16"/>
      <c r="C16" s="16">
        <v>1305</v>
      </c>
      <c r="D16" s="16">
        <v>455</v>
      </c>
      <c r="E16" s="17">
        <f>C16+D16</f>
        <v>1760</v>
      </c>
      <c r="F16" s="17"/>
      <c r="G16" s="16">
        <v>279</v>
      </c>
      <c r="H16" s="16">
        <v>334</v>
      </c>
      <c r="I16" s="16">
        <f t="shared" si="10"/>
        <v>613</v>
      </c>
      <c r="J16" s="19" t="s">
        <v>2</v>
      </c>
      <c r="K16" s="19" t="s">
        <v>2</v>
      </c>
      <c r="L16" s="16"/>
      <c r="M16" s="16"/>
      <c r="N16" s="16">
        <v>127</v>
      </c>
      <c r="O16" s="16">
        <v>184</v>
      </c>
      <c r="P16" s="17">
        <f>SUM(G16:O16)</f>
        <v>1537</v>
      </c>
      <c r="Q16" s="17"/>
      <c r="R16" s="17">
        <v>2683</v>
      </c>
      <c r="S16" s="17">
        <v>12.730937504040845</v>
      </c>
      <c r="T16" s="17"/>
      <c r="U16" s="8">
        <v>33</v>
      </c>
      <c r="V16" s="8">
        <v>12</v>
      </c>
      <c r="W16" s="9">
        <f t="shared" si="0"/>
        <v>45</v>
      </c>
      <c r="X16" s="9"/>
      <c r="Y16" s="8">
        <v>6.7</v>
      </c>
      <c r="Z16" s="8">
        <v>4.5</v>
      </c>
      <c r="AA16" s="8">
        <v>2.4</v>
      </c>
      <c r="AB16" s="8">
        <v>6.2</v>
      </c>
      <c r="AC16" s="9">
        <f t="shared" si="11"/>
        <v>19.8</v>
      </c>
      <c r="AD16" s="9">
        <f>AC16+W16</f>
        <v>64.8</v>
      </c>
      <c r="AE16" s="9"/>
      <c r="AF16" s="10">
        <f t="shared" si="1"/>
        <v>39545.454545454544</v>
      </c>
      <c r="AG16" s="10">
        <f t="shared" si="2"/>
        <v>37916.666666666664</v>
      </c>
      <c r="AH16" s="10">
        <f t="shared" si="3"/>
        <v>39111.11111111111</v>
      </c>
      <c r="AI16" s="10"/>
      <c r="AJ16" s="10">
        <f t="shared" si="4"/>
        <v>41641.79104477612</v>
      </c>
      <c r="AK16" s="10">
        <f t="shared" si="5"/>
        <v>74222.22222222222</v>
      </c>
      <c r="AL16" s="10">
        <f t="shared" si="6"/>
        <v>52916.666666666664</v>
      </c>
      <c r="AM16" s="10">
        <f t="shared" si="7"/>
        <v>29677.41935483871</v>
      </c>
      <c r="AN16" s="10">
        <f t="shared" si="8"/>
        <v>77626.26262626263</v>
      </c>
      <c r="AO16" s="10">
        <f t="shared" si="9"/>
        <v>41404.32098765432</v>
      </c>
    </row>
    <row r="17" spans="1:41" ht="12">
      <c r="A17" s="7">
        <v>1998</v>
      </c>
      <c r="B17" s="16"/>
      <c r="C17" s="16">
        <v>1303</v>
      </c>
      <c r="D17" s="16">
        <v>465</v>
      </c>
      <c r="E17" s="17">
        <f>C17+D17</f>
        <v>1768</v>
      </c>
      <c r="F17" s="17"/>
      <c r="G17" s="16">
        <v>268</v>
      </c>
      <c r="H17" s="16">
        <v>353</v>
      </c>
      <c r="I17" s="16">
        <f t="shared" si="10"/>
        <v>621</v>
      </c>
      <c r="J17" s="19" t="s">
        <v>2</v>
      </c>
      <c r="K17" s="19" t="s">
        <v>2</v>
      </c>
      <c r="L17" s="16"/>
      <c r="M17" s="16"/>
      <c r="N17" s="16">
        <v>136</v>
      </c>
      <c r="O17" s="16">
        <v>188</v>
      </c>
      <c r="P17" s="17">
        <f>SUM(G17:O17)</f>
        <v>1566</v>
      </c>
      <c r="Q17" s="17"/>
      <c r="R17" s="17">
        <f>P17+E17</f>
        <v>3334</v>
      </c>
      <c r="S17" s="17">
        <v>15.519349997115143</v>
      </c>
      <c r="T17" s="17"/>
      <c r="U17" s="8">
        <v>31.6</v>
      </c>
      <c r="V17" s="8">
        <v>11</v>
      </c>
      <c r="W17" s="9">
        <f t="shared" si="0"/>
        <v>42.6</v>
      </c>
      <c r="X17" s="9"/>
      <c r="Y17" s="8">
        <v>6.5</v>
      </c>
      <c r="Z17" s="8">
        <v>4.5</v>
      </c>
      <c r="AA17" s="8">
        <v>2.5</v>
      </c>
      <c r="AB17" s="8">
        <v>6.5</v>
      </c>
      <c r="AC17" s="9">
        <v>19.9</v>
      </c>
      <c r="AD17" s="9">
        <f>AC17+W17</f>
        <v>62.5</v>
      </c>
      <c r="AE17" s="9"/>
      <c r="AF17" s="10">
        <f t="shared" si="1"/>
        <v>41234.17721518988</v>
      </c>
      <c r="AG17" s="10">
        <f t="shared" si="2"/>
        <v>42272.72727272727</v>
      </c>
      <c r="AH17" s="10">
        <f t="shared" si="3"/>
        <v>41502.34741784038</v>
      </c>
      <c r="AI17" s="10"/>
      <c r="AJ17" s="10">
        <f t="shared" si="4"/>
        <v>41230.769230769234</v>
      </c>
      <c r="AK17" s="10">
        <f t="shared" si="5"/>
        <v>78444.44444444444</v>
      </c>
      <c r="AL17" s="10">
        <f t="shared" si="6"/>
        <v>54400</v>
      </c>
      <c r="AM17" s="10">
        <f t="shared" si="7"/>
        <v>28923.076923076922</v>
      </c>
      <c r="AN17" s="10">
        <f t="shared" si="8"/>
        <v>78693.46733668342</v>
      </c>
      <c r="AO17" s="10">
        <f t="shared" si="9"/>
        <v>53344</v>
      </c>
    </row>
    <row r="18" spans="1:41" ht="12">
      <c r="A18" s="7">
        <v>1999</v>
      </c>
      <c r="B18" s="16"/>
      <c r="C18" s="16">
        <v>1302</v>
      </c>
      <c r="D18" s="16">
        <v>577</v>
      </c>
      <c r="E18" s="17">
        <f>C18+D18</f>
        <v>1879</v>
      </c>
      <c r="F18" s="17"/>
      <c r="G18" s="16">
        <v>274</v>
      </c>
      <c r="H18" s="16">
        <v>360</v>
      </c>
      <c r="I18" s="16">
        <f t="shared" si="10"/>
        <v>634</v>
      </c>
      <c r="J18" s="19" t="s">
        <v>2</v>
      </c>
      <c r="K18" s="19" t="s">
        <v>2</v>
      </c>
      <c r="L18" s="16"/>
      <c r="M18" s="16"/>
      <c r="N18" s="16">
        <v>159</v>
      </c>
      <c r="O18" s="16">
        <v>200</v>
      </c>
      <c r="P18" s="17">
        <v>992</v>
      </c>
      <c r="Q18" s="17"/>
      <c r="R18" s="17">
        <v>2872</v>
      </c>
      <c r="S18" s="17">
        <v>12.790889637193542</v>
      </c>
      <c r="T18" s="17"/>
      <c r="U18" s="8">
        <v>31.4</v>
      </c>
      <c r="V18" s="8">
        <v>12.5</v>
      </c>
      <c r="W18" s="9">
        <v>44</v>
      </c>
      <c r="X18" s="9"/>
      <c r="Y18" s="8">
        <v>6.9</v>
      </c>
      <c r="Z18" s="8">
        <v>4.9</v>
      </c>
      <c r="AA18" s="8">
        <v>2.7</v>
      </c>
      <c r="AB18" s="8">
        <v>6.7</v>
      </c>
      <c r="AC18" s="9">
        <f t="shared" si="11"/>
        <v>21.2</v>
      </c>
      <c r="AD18" s="9">
        <v>65.1</v>
      </c>
      <c r="AE18" s="9"/>
      <c r="AF18" s="10">
        <f t="shared" si="1"/>
        <v>41464.96815286624</v>
      </c>
      <c r="AG18" s="10">
        <f t="shared" si="2"/>
        <v>46160</v>
      </c>
      <c r="AH18" s="10">
        <f t="shared" si="3"/>
        <v>42704.545454545456</v>
      </c>
      <c r="AI18" s="10"/>
      <c r="AJ18" s="10">
        <f t="shared" si="4"/>
        <v>39710.14492753623</v>
      </c>
      <c r="AK18" s="10">
        <f t="shared" si="5"/>
        <v>73469.38775510204</v>
      </c>
      <c r="AL18" s="10">
        <f t="shared" si="6"/>
        <v>58888.88888888889</v>
      </c>
      <c r="AM18" s="10">
        <f t="shared" si="7"/>
        <v>29850.746268656716</v>
      </c>
      <c r="AN18" s="10">
        <f t="shared" si="8"/>
        <v>46792.45283018868</v>
      </c>
      <c r="AO18" s="10">
        <f t="shared" si="9"/>
        <v>44116.74347158219</v>
      </c>
    </row>
    <row r="19" spans="1:41" ht="12">
      <c r="A19" s="7">
        <v>2000</v>
      </c>
      <c r="B19" s="16"/>
      <c r="C19" s="16">
        <v>1373</v>
      </c>
      <c r="D19" s="16">
        <v>596</v>
      </c>
      <c r="E19" s="17">
        <v>1970</v>
      </c>
      <c r="F19" s="17"/>
      <c r="G19" s="16">
        <v>290</v>
      </c>
      <c r="H19" s="16">
        <v>414</v>
      </c>
      <c r="I19" s="16">
        <f t="shared" si="10"/>
        <v>704</v>
      </c>
      <c r="J19" s="19" t="s">
        <v>2</v>
      </c>
      <c r="K19" s="19" t="s">
        <v>2</v>
      </c>
      <c r="L19" s="16"/>
      <c r="M19" s="16"/>
      <c r="N19" s="16">
        <v>190</v>
      </c>
      <c r="O19" s="16">
        <v>202</v>
      </c>
      <c r="P19" s="17">
        <f aca="true" t="shared" si="12" ref="P19:P34">SUM(G19:O19)</f>
        <v>1800</v>
      </c>
      <c r="Q19" s="17"/>
      <c r="R19" s="17">
        <v>3065</v>
      </c>
      <c r="S19" s="17">
        <v>12.590230515947688</v>
      </c>
      <c r="T19" s="17"/>
      <c r="U19" s="8">
        <v>31.7</v>
      </c>
      <c r="V19" s="8">
        <v>12.1</v>
      </c>
      <c r="W19" s="9">
        <f t="shared" si="0"/>
        <v>43.8</v>
      </c>
      <c r="X19" s="9"/>
      <c r="Y19" s="8">
        <v>7</v>
      </c>
      <c r="Z19" s="8">
        <v>5.5</v>
      </c>
      <c r="AA19" s="8">
        <v>3.1</v>
      </c>
      <c r="AB19" s="8">
        <v>7.1</v>
      </c>
      <c r="AC19" s="9">
        <v>22.6</v>
      </c>
      <c r="AD19" s="9">
        <f>AC19+W19</f>
        <v>66.4</v>
      </c>
      <c r="AE19" s="9"/>
      <c r="AF19" s="10">
        <f t="shared" si="1"/>
        <v>43312.30283911672</v>
      </c>
      <c r="AG19" s="10">
        <f t="shared" si="2"/>
        <v>49256.198347107435</v>
      </c>
      <c r="AH19" s="10">
        <f t="shared" si="3"/>
        <v>44977.16894977169</v>
      </c>
      <c r="AI19" s="10"/>
      <c r="AJ19" s="10">
        <f t="shared" si="4"/>
        <v>41428.57142857143</v>
      </c>
      <c r="AK19" s="10">
        <f t="shared" si="5"/>
        <v>75272.72727272728</v>
      </c>
      <c r="AL19" s="10">
        <f t="shared" si="6"/>
        <v>61290.32258064516</v>
      </c>
      <c r="AM19" s="10">
        <f t="shared" si="7"/>
        <v>28450.704225352114</v>
      </c>
      <c r="AN19" s="10">
        <f t="shared" si="8"/>
        <v>79646.01769911505</v>
      </c>
      <c r="AO19" s="10">
        <f t="shared" si="9"/>
        <v>46159.638554216865</v>
      </c>
    </row>
    <row r="20" spans="1:41" ht="12">
      <c r="A20" s="7">
        <v>2001</v>
      </c>
      <c r="B20" s="16"/>
      <c r="C20" s="16">
        <v>1427.4894399999998</v>
      </c>
      <c r="D20" s="16">
        <v>605.00648</v>
      </c>
      <c r="E20" s="17">
        <f aca="true" t="shared" si="13" ref="E20:E34">C20+D20</f>
        <v>2032.4959199999998</v>
      </c>
      <c r="F20" s="17"/>
      <c r="G20" s="16">
        <v>313.97391999999996</v>
      </c>
      <c r="H20" s="16">
        <v>470.31503999999995</v>
      </c>
      <c r="I20" s="16">
        <f t="shared" si="10"/>
        <v>784.2889599999999</v>
      </c>
      <c r="J20" s="19" t="s">
        <v>2</v>
      </c>
      <c r="K20" s="19" t="s">
        <v>2</v>
      </c>
      <c r="L20" s="16"/>
      <c r="M20" s="16"/>
      <c r="N20" s="16">
        <v>220.64952</v>
      </c>
      <c r="O20" s="16">
        <v>190.6008</v>
      </c>
      <c r="P20" s="17">
        <f t="shared" si="12"/>
        <v>1979.8282399999996</v>
      </c>
      <c r="Q20" s="17"/>
      <c r="R20" s="17">
        <f aca="true" t="shared" si="14" ref="R20:R25">P20+E20</f>
        <v>4012.324159999999</v>
      </c>
      <c r="S20" s="17">
        <v>15.71360676441026</v>
      </c>
      <c r="T20" s="17"/>
      <c r="U20" s="8">
        <v>29.9</v>
      </c>
      <c r="V20" s="8">
        <v>13.8</v>
      </c>
      <c r="W20" s="9">
        <f t="shared" si="0"/>
        <v>43.7</v>
      </c>
      <c r="X20" s="9"/>
      <c r="Y20" s="8">
        <v>6.6</v>
      </c>
      <c r="Z20" s="8">
        <v>5</v>
      </c>
      <c r="AA20" s="8">
        <v>3</v>
      </c>
      <c r="AB20" s="8">
        <v>6.8</v>
      </c>
      <c r="AC20" s="9">
        <f t="shared" si="11"/>
        <v>21.4</v>
      </c>
      <c r="AD20" s="9">
        <f>AC20+W20</f>
        <v>65.1</v>
      </c>
      <c r="AE20" s="9"/>
      <c r="AF20" s="10">
        <f t="shared" si="1"/>
        <v>47742.12173913042</v>
      </c>
      <c r="AG20" s="10">
        <f t="shared" si="2"/>
        <v>43841.04927536232</v>
      </c>
      <c r="AH20" s="10">
        <f t="shared" si="3"/>
        <v>46510.204118993126</v>
      </c>
      <c r="AI20" s="10"/>
      <c r="AJ20" s="10">
        <f t="shared" si="4"/>
        <v>47571.80606060605</v>
      </c>
      <c r="AK20" s="10">
        <f t="shared" si="5"/>
        <v>94063.00799999999</v>
      </c>
      <c r="AL20" s="10">
        <f t="shared" si="6"/>
        <v>73549.84</v>
      </c>
      <c r="AM20" s="10">
        <f t="shared" si="7"/>
        <v>28029.529411764706</v>
      </c>
      <c r="AN20" s="10">
        <f t="shared" si="8"/>
        <v>92515.33831775699</v>
      </c>
      <c r="AO20" s="10">
        <f t="shared" si="9"/>
        <v>61633.24362519201</v>
      </c>
    </row>
    <row r="21" spans="1:41" ht="12">
      <c r="A21" s="7">
        <v>2002</v>
      </c>
      <c r="B21" s="16"/>
      <c r="C21" s="16">
        <v>1398</v>
      </c>
      <c r="D21" s="16">
        <v>740</v>
      </c>
      <c r="E21" s="17">
        <f t="shared" si="13"/>
        <v>2138</v>
      </c>
      <c r="F21" s="17"/>
      <c r="G21" s="16">
        <v>310</v>
      </c>
      <c r="H21" s="16">
        <v>410</v>
      </c>
      <c r="I21" s="16">
        <f t="shared" si="10"/>
        <v>720</v>
      </c>
      <c r="J21" s="19" t="s">
        <v>2</v>
      </c>
      <c r="K21" s="19" t="s">
        <v>2</v>
      </c>
      <c r="L21" s="16"/>
      <c r="M21" s="16"/>
      <c r="N21" s="16">
        <v>206</v>
      </c>
      <c r="O21" s="16">
        <v>199</v>
      </c>
      <c r="P21" s="17">
        <f t="shared" si="12"/>
        <v>1845</v>
      </c>
      <c r="Q21" s="17"/>
      <c r="R21" s="17">
        <f t="shared" si="14"/>
        <v>3983</v>
      </c>
      <c r="S21" s="17">
        <v>15.120224348839955</v>
      </c>
      <c r="T21" s="17"/>
      <c r="U21" s="8">
        <v>29.4</v>
      </c>
      <c r="V21" s="8">
        <v>13.3</v>
      </c>
      <c r="W21" s="9">
        <v>42.8</v>
      </c>
      <c r="X21" s="9"/>
      <c r="Y21" s="8">
        <v>6.5</v>
      </c>
      <c r="Z21" s="8">
        <v>4.8</v>
      </c>
      <c r="AA21" s="8">
        <v>3.4</v>
      </c>
      <c r="AB21" s="8">
        <v>6.7</v>
      </c>
      <c r="AC21" s="9">
        <f t="shared" si="11"/>
        <v>21.400000000000002</v>
      </c>
      <c r="AD21" s="9">
        <f>AC21+W21</f>
        <v>64.2</v>
      </c>
      <c r="AE21" s="9"/>
      <c r="AF21" s="10">
        <f t="shared" si="1"/>
        <v>47551.02040816326</v>
      </c>
      <c r="AG21" s="10">
        <f t="shared" si="2"/>
        <v>55639.0977443609</v>
      </c>
      <c r="AH21" s="10">
        <f t="shared" si="3"/>
        <v>49953.27102803739</v>
      </c>
      <c r="AI21" s="10"/>
      <c r="AJ21" s="10">
        <f t="shared" si="4"/>
        <v>47692.307692307695</v>
      </c>
      <c r="AK21" s="10">
        <f t="shared" si="5"/>
        <v>85416.66666666667</v>
      </c>
      <c r="AL21" s="10">
        <f t="shared" si="6"/>
        <v>60588.23529411765</v>
      </c>
      <c r="AM21" s="10">
        <f t="shared" si="7"/>
        <v>29701.492537313432</v>
      </c>
      <c r="AN21" s="10">
        <f t="shared" si="8"/>
        <v>86214.95327102802</v>
      </c>
      <c r="AO21" s="10">
        <f t="shared" si="9"/>
        <v>62040.4984423676</v>
      </c>
    </row>
    <row r="22" spans="1:41" ht="12">
      <c r="A22" s="7">
        <v>2003</v>
      </c>
      <c r="B22" s="16"/>
      <c r="C22" s="16">
        <v>1380</v>
      </c>
      <c r="D22" s="16">
        <v>775</v>
      </c>
      <c r="E22" s="17">
        <f t="shared" si="13"/>
        <v>2155</v>
      </c>
      <c r="F22" s="17"/>
      <c r="G22" s="16">
        <v>288</v>
      </c>
      <c r="H22" s="16">
        <v>376</v>
      </c>
      <c r="I22" s="16">
        <f t="shared" si="10"/>
        <v>664</v>
      </c>
      <c r="J22" s="19" t="s">
        <v>2</v>
      </c>
      <c r="K22" s="19" t="s">
        <v>2</v>
      </c>
      <c r="L22" s="16"/>
      <c r="M22" s="16"/>
      <c r="N22" s="16">
        <v>230</v>
      </c>
      <c r="O22" s="16">
        <v>211</v>
      </c>
      <c r="P22" s="17">
        <f t="shared" si="12"/>
        <v>1769</v>
      </c>
      <c r="Q22" s="17"/>
      <c r="R22" s="17">
        <f t="shared" si="14"/>
        <v>3924</v>
      </c>
      <c r="S22" s="17">
        <v>14.543521980797628</v>
      </c>
      <c r="T22" s="17"/>
      <c r="U22" s="8">
        <v>29.3</v>
      </c>
      <c r="V22" s="8">
        <v>13.6</v>
      </c>
      <c r="W22" s="9">
        <f t="shared" si="0"/>
        <v>42.9</v>
      </c>
      <c r="X22" s="9"/>
      <c r="Y22" s="8">
        <v>7</v>
      </c>
      <c r="Z22" s="8">
        <v>5.2</v>
      </c>
      <c r="AA22" s="8">
        <v>3.6</v>
      </c>
      <c r="AB22" s="8">
        <v>6.7</v>
      </c>
      <c r="AC22" s="9">
        <f>SUM(Y22:AB22)</f>
        <v>22.5</v>
      </c>
      <c r="AD22" s="9">
        <f>AC22+W22</f>
        <v>65.4</v>
      </c>
      <c r="AE22" s="9"/>
      <c r="AF22" s="10">
        <f t="shared" si="1"/>
        <v>47098.976109215015</v>
      </c>
      <c r="AG22" s="10">
        <f t="shared" si="2"/>
        <v>56985.294117647056</v>
      </c>
      <c r="AH22" s="10">
        <f t="shared" si="3"/>
        <v>50233.10023310023</v>
      </c>
      <c r="AI22" s="10"/>
      <c r="AJ22" s="10">
        <f t="shared" si="4"/>
        <v>41142.857142857145</v>
      </c>
      <c r="AK22" s="10">
        <f t="shared" si="5"/>
        <v>72307.69230769231</v>
      </c>
      <c r="AL22" s="10">
        <f t="shared" si="6"/>
        <v>63888.88888888889</v>
      </c>
      <c r="AM22" s="10">
        <f t="shared" si="7"/>
        <v>31492.537313432837</v>
      </c>
      <c r="AN22" s="10">
        <f t="shared" si="8"/>
        <v>78622.22222222222</v>
      </c>
      <c r="AO22" s="10">
        <f t="shared" si="9"/>
        <v>59999.99999999999</v>
      </c>
    </row>
    <row r="23" spans="1:41" ht="12">
      <c r="A23" s="7">
        <v>2004</v>
      </c>
      <c r="B23" s="16"/>
      <c r="C23" s="16">
        <v>1388.1218052834997</v>
      </c>
      <c r="D23" s="16">
        <v>828.0685766492824</v>
      </c>
      <c r="E23" s="17">
        <f t="shared" si="13"/>
        <v>2216.190381932782</v>
      </c>
      <c r="F23" s="17"/>
      <c r="G23" s="16">
        <v>292.27318792950695</v>
      </c>
      <c r="H23" s="16">
        <v>320.44809469110726</v>
      </c>
      <c r="I23" s="16">
        <f t="shared" si="10"/>
        <v>612.7212826206141</v>
      </c>
      <c r="J23" s="19" t="s">
        <v>2</v>
      </c>
      <c r="K23" s="19" t="s">
        <v>2</v>
      </c>
      <c r="L23" s="16"/>
      <c r="M23" s="16"/>
      <c r="N23" s="16">
        <v>218.9632246745532</v>
      </c>
      <c r="O23" s="16">
        <v>214.80681165820272</v>
      </c>
      <c r="P23" s="17">
        <f t="shared" si="12"/>
        <v>1659.212601573984</v>
      </c>
      <c r="Q23" s="17"/>
      <c r="R23" s="17">
        <f t="shared" si="14"/>
        <v>3875.4029835067663</v>
      </c>
      <c r="S23" s="17">
        <v>13.968825697960364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1375.1640384954558</v>
      </c>
      <c r="D24" s="16">
        <v>829.9794260461531</v>
      </c>
      <c r="E24" s="17">
        <f t="shared" si="13"/>
        <v>2205.143464541609</v>
      </c>
      <c r="F24" s="17"/>
      <c r="G24" s="16">
        <v>296.6706099969503</v>
      </c>
      <c r="H24" s="16">
        <v>341.88457892121494</v>
      </c>
      <c r="I24" s="16">
        <f t="shared" si="10"/>
        <v>638.5551889181652</v>
      </c>
      <c r="J24" s="19" t="s">
        <v>2</v>
      </c>
      <c r="K24" s="19" t="s">
        <v>2</v>
      </c>
      <c r="L24" s="16"/>
      <c r="M24" s="16"/>
      <c r="N24" s="16">
        <v>228.22332559582088</v>
      </c>
      <c r="O24" s="16">
        <v>221.7556113367422</v>
      </c>
      <c r="P24" s="17">
        <f t="shared" si="12"/>
        <v>1727.0893147688935</v>
      </c>
      <c r="Q24" s="17"/>
      <c r="R24" s="17">
        <f t="shared" si="14"/>
        <v>3932.2327793105023</v>
      </c>
      <c r="S24" s="17">
        <v>14.01925974716669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1540.591888</v>
      </c>
      <c r="D25" s="16">
        <v>831.7287140000001</v>
      </c>
      <c r="E25" s="17">
        <f t="shared" si="13"/>
        <v>2372.320602</v>
      </c>
      <c r="F25" s="17"/>
      <c r="G25" s="16">
        <v>282.29027</v>
      </c>
      <c r="H25" s="16">
        <v>461.768332</v>
      </c>
      <c r="I25" s="16">
        <f t="shared" si="10"/>
        <v>744.0586020000001</v>
      </c>
      <c r="J25" s="19" t="s">
        <v>2</v>
      </c>
      <c r="K25" s="19" t="s">
        <v>2</v>
      </c>
      <c r="L25" s="16"/>
      <c r="M25" s="16"/>
      <c r="N25" s="16">
        <v>219.758238</v>
      </c>
      <c r="O25" s="16">
        <v>198.462814</v>
      </c>
      <c r="P25" s="17">
        <f t="shared" si="12"/>
        <v>1906.338256</v>
      </c>
      <c r="Q25" s="17"/>
      <c r="R25" s="17">
        <f t="shared" si="14"/>
        <v>4278.658858</v>
      </c>
      <c r="S25" s="17">
        <v>14.719593782780391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11.660050803853386</v>
      </c>
      <c r="C26" s="16">
        <v>1547.4017570492233</v>
      </c>
      <c r="D26" s="16">
        <v>808.5692563981793</v>
      </c>
      <c r="E26" s="17">
        <f t="shared" si="13"/>
        <v>2355.9710134474026</v>
      </c>
      <c r="F26" s="17"/>
      <c r="G26" s="19" t="s">
        <v>2</v>
      </c>
      <c r="H26" s="19" t="s">
        <v>2</v>
      </c>
      <c r="I26" s="16">
        <v>734.1531683662283</v>
      </c>
      <c r="J26" s="19" t="s">
        <v>2</v>
      </c>
      <c r="K26" s="19" t="s">
        <v>2</v>
      </c>
      <c r="L26" s="16">
        <v>320.3725315731347</v>
      </c>
      <c r="M26" s="16">
        <v>244.08332998858202</v>
      </c>
      <c r="N26" s="19" t="s">
        <v>2</v>
      </c>
      <c r="O26" s="19" t="s">
        <v>2</v>
      </c>
      <c r="P26" s="17">
        <f t="shared" si="12"/>
        <v>1298.609029927945</v>
      </c>
      <c r="Q26" s="17"/>
      <c r="R26" s="17">
        <f>B26+C26+D26+I26+L26+M26</f>
        <v>3666.2400941792016</v>
      </c>
      <c r="S26" s="17">
        <v>12.337666644553767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12.11557476546188</v>
      </c>
      <c r="C27" s="16">
        <v>1488.0049834887166</v>
      </c>
      <c r="D27" s="16">
        <v>891.6286877288327</v>
      </c>
      <c r="E27" s="17">
        <f t="shared" si="13"/>
        <v>2379.6336712175494</v>
      </c>
      <c r="F27" s="17"/>
      <c r="G27" s="19" t="s">
        <v>2</v>
      </c>
      <c r="H27" s="19" t="s">
        <v>2</v>
      </c>
      <c r="I27" s="19" t="s">
        <v>2</v>
      </c>
      <c r="J27" s="19" t="s">
        <v>2</v>
      </c>
      <c r="K27" s="19" t="s">
        <v>2</v>
      </c>
      <c r="L27" s="19" t="s">
        <v>2</v>
      </c>
      <c r="M27" s="19" t="s">
        <v>2</v>
      </c>
      <c r="N27" s="19" t="s">
        <v>2</v>
      </c>
      <c r="O27" s="19" t="s">
        <v>2</v>
      </c>
      <c r="P27" s="17">
        <v>1295.6933230650684</v>
      </c>
      <c r="Q27" s="17"/>
      <c r="R27" s="17">
        <f>B27+C27+D27+P27</f>
        <v>3687.4425690480793</v>
      </c>
      <c r="S27" s="17">
        <v>12.133346833249343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23.10180272929406</v>
      </c>
      <c r="C28" s="16">
        <v>1368.134896383584</v>
      </c>
      <c r="D28" s="16">
        <v>864.7639032291784</v>
      </c>
      <c r="E28" s="17">
        <f t="shared" si="13"/>
        <v>2232.8987996127626</v>
      </c>
      <c r="F28" s="17"/>
      <c r="G28" s="19" t="s">
        <v>2</v>
      </c>
      <c r="H28" s="19" t="s">
        <v>2</v>
      </c>
      <c r="I28" s="19" t="s">
        <v>2</v>
      </c>
      <c r="J28" s="16">
        <v>726.5089174533163</v>
      </c>
      <c r="K28" s="16">
        <v>662.5625907369242</v>
      </c>
      <c r="L28" s="19" t="s">
        <v>2</v>
      </c>
      <c r="M28" s="19" t="s">
        <v>2</v>
      </c>
      <c r="N28" s="19" t="s">
        <v>2</v>
      </c>
      <c r="O28" s="19" t="s">
        <v>2</v>
      </c>
      <c r="P28" s="17">
        <f t="shared" si="12"/>
        <v>1389.0715081902404</v>
      </c>
      <c r="Q28" s="17"/>
      <c r="R28" s="17">
        <f>P28+B28+C28+D28</f>
        <v>3645.0721105322964</v>
      </c>
      <c r="S28" s="17">
        <v>12.3434388108734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25"/>
      <c r="C29" s="16">
        <v>1141.001</v>
      </c>
      <c r="D29" s="16">
        <v>714.401</v>
      </c>
      <c r="E29" s="17">
        <f t="shared" si="13"/>
        <v>1855.402</v>
      </c>
      <c r="F29" s="17"/>
      <c r="G29" s="19" t="s">
        <v>2</v>
      </c>
      <c r="H29" s="19" t="s">
        <v>2</v>
      </c>
      <c r="I29" s="19" t="s">
        <v>2</v>
      </c>
      <c r="J29" s="16"/>
      <c r="K29" s="16"/>
      <c r="L29" s="19" t="s">
        <v>2</v>
      </c>
      <c r="M29" s="19" t="s">
        <v>2</v>
      </c>
      <c r="N29" s="19" t="s">
        <v>2</v>
      </c>
      <c r="O29" s="19" t="s">
        <v>2</v>
      </c>
      <c r="P29" s="17">
        <v>1473.205</v>
      </c>
      <c r="Q29" s="17"/>
      <c r="R29" s="17">
        <f aca="true" t="shared" si="15" ref="R29:R34">P29+B29+C29+D29</f>
        <v>3328.607</v>
      </c>
      <c r="S29" s="17">
        <v>11.130748737402026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9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1364.1905919361454</v>
      </c>
      <c r="D30" s="16">
        <v>850.2584369843952</v>
      </c>
      <c r="E30" s="17">
        <f t="shared" si="13"/>
        <v>2214.4490289205405</v>
      </c>
      <c r="F30" s="17"/>
      <c r="G30" s="19" t="s">
        <v>2</v>
      </c>
      <c r="H30" s="19" t="s">
        <v>2</v>
      </c>
      <c r="I30" s="19" t="s">
        <v>2</v>
      </c>
      <c r="J30" s="16"/>
      <c r="K30" s="16"/>
      <c r="L30" s="19" t="s">
        <v>2</v>
      </c>
      <c r="M30" s="19" t="s">
        <v>2</v>
      </c>
      <c r="N30" s="19" t="s">
        <v>2</v>
      </c>
      <c r="O30" s="19" t="s">
        <v>2</v>
      </c>
      <c r="P30" s="17">
        <v>1822.6629030474091</v>
      </c>
      <c r="Q30" s="17"/>
      <c r="R30" s="17">
        <f t="shared" si="15"/>
        <v>4037.11193196795</v>
      </c>
      <c r="S30" s="17">
        <v>12.053638232970098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9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34.181</v>
      </c>
      <c r="C31" s="16">
        <v>1255.4599999999998</v>
      </c>
      <c r="D31" s="16">
        <v>836.139</v>
      </c>
      <c r="E31" s="17">
        <f t="shared" si="13"/>
        <v>2091.5989999999997</v>
      </c>
      <c r="F31" s="17"/>
      <c r="G31" s="19" t="s">
        <v>2</v>
      </c>
      <c r="H31" s="19" t="s">
        <v>2</v>
      </c>
      <c r="I31" s="19" t="s">
        <v>2</v>
      </c>
      <c r="J31" s="16"/>
      <c r="K31" s="16"/>
      <c r="L31" s="19" t="s">
        <v>2</v>
      </c>
      <c r="M31" s="19" t="s">
        <v>2</v>
      </c>
      <c r="N31" s="19" t="s">
        <v>2</v>
      </c>
      <c r="O31" s="19" t="s">
        <v>2</v>
      </c>
      <c r="P31" s="17">
        <v>1756.725</v>
      </c>
      <c r="Q31" s="17"/>
      <c r="R31" s="17">
        <f t="shared" si="15"/>
        <v>3882.505</v>
      </c>
      <c r="S31" s="17">
        <v>11.401471725077421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9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7.282</v>
      </c>
      <c r="C32" s="16">
        <v>1280.063</v>
      </c>
      <c r="D32" s="16">
        <v>828.256</v>
      </c>
      <c r="E32" s="17">
        <f t="shared" si="13"/>
        <v>2108.319</v>
      </c>
      <c r="F32" s="17"/>
      <c r="G32" s="19" t="s">
        <v>2</v>
      </c>
      <c r="H32" s="19" t="s">
        <v>2</v>
      </c>
      <c r="I32" s="19" t="s">
        <v>2</v>
      </c>
      <c r="J32" s="16"/>
      <c r="K32" s="16"/>
      <c r="L32" s="19" t="s">
        <v>2</v>
      </c>
      <c r="M32" s="19" t="s">
        <v>2</v>
      </c>
      <c r="N32" s="19" t="s">
        <v>2</v>
      </c>
      <c r="O32" s="19" t="s">
        <v>2</v>
      </c>
      <c r="P32" s="17">
        <v>1456.27</v>
      </c>
      <c r="Q32" s="17"/>
      <c r="R32" s="17">
        <v>3571.871</v>
      </c>
      <c r="S32" s="17">
        <v>10.648589640597564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9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13"/>
        <v>0</v>
      </c>
      <c r="F33" s="17"/>
      <c r="G33" s="19" t="s">
        <v>2</v>
      </c>
      <c r="H33" s="19" t="s">
        <v>2</v>
      </c>
      <c r="I33" s="19" t="s">
        <v>2</v>
      </c>
      <c r="J33" s="16"/>
      <c r="K33" s="16"/>
      <c r="L33" s="19" t="s">
        <v>2</v>
      </c>
      <c r="M33" s="19" t="s">
        <v>2</v>
      </c>
      <c r="N33" s="19" t="s">
        <v>2</v>
      </c>
      <c r="O33" s="19" t="s">
        <v>2</v>
      </c>
      <c r="P33" s="17">
        <f t="shared" si="12"/>
        <v>0</v>
      </c>
      <c r="Q33" s="17"/>
      <c r="R33" s="17">
        <f t="shared" si="15"/>
        <v>0</v>
      </c>
      <c r="S33" s="17"/>
      <c r="T33" s="17"/>
      <c r="W33" s="9">
        <f t="shared" si="0"/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6" ref="AF32:AH34">(C33*1000000)/(U33*1000)</f>
        <v>#DIV/0!</v>
      </c>
      <c r="AG33" s="10" t="e">
        <f t="shared" si="16"/>
        <v>#DIV/0!</v>
      </c>
      <c r="AH33" s="10" t="e">
        <f t="shared" si="16"/>
        <v>#DIV/0!</v>
      </c>
      <c r="AI33" s="10"/>
      <c r="AJ33" s="10" t="e">
        <f aca="true" t="shared" si="17" ref="AJ32:AK34">(G33*1000000)/(Y33*1000)</f>
        <v>#VALUE!</v>
      </c>
      <c r="AK33" s="10" t="e">
        <f t="shared" si="17"/>
        <v>#VALUE!</v>
      </c>
      <c r="AL33" s="10" t="e">
        <f aca="true" t="shared" si="18" ref="AL32:AN34">(N33*1000000)/(AA33*1000)</f>
        <v>#VALUE!</v>
      </c>
      <c r="AM33" s="10" t="e">
        <f t="shared" si="18"/>
        <v>#VALUE!</v>
      </c>
      <c r="AN33" s="10" t="e">
        <f t="shared" si="18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13"/>
        <v>0</v>
      </c>
      <c r="F34" s="17"/>
      <c r="G34" s="19" t="s">
        <v>2</v>
      </c>
      <c r="H34" s="19" t="s">
        <v>2</v>
      </c>
      <c r="I34" s="19" t="s">
        <v>2</v>
      </c>
      <c r="J34" s="16"/>
      <c r="K34" s="16"/>
      <c r="L34" s="19" t="s">
        <v>2</v>
      </c>
      <c r="M34" s="19" t="s">
        <v>2</v>
      </c>
      <c r="N34" s="19" t="s">
        <v>2</v>
      </c>
      <c r="O34" s="19" t="s">
        <v>2</v>
      </c>
      <c r="P34" s="17">
        <f t="shared" si="12"/>
        <v>0</v>
      </c>
      <c r="Q34" s="17"/>
      <c r="R34" s="17">
        <f t="shared" si="15"/>
        <v>0</v>
      </c>
      <c r="S34" s="17"/>
      <c r="T34" s="17"/>
      <c r="W34" s="9">
        <f t="shared" si="0"/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6"/>
        <v>#DIV/0!</v>
      </c>
      <c r="AG34" s="10" t="e">
        <f t="shared" si="16"/>
        <v>#DIV/0!</v>
      </c>
      <c r="AH34" s="10" t="e">
        <f t="shared" si="16"/>
        <v>#DIV/0!</v>
      </c>
      <c r="AI34" s="10"/>
      <c r="AJ34" s="10" t="e">
        <f t="shared" si="17"/>
        <v>#VALUE!</v>
      </c>
      <c r="AK34" s="10" t="e">
        <f t="shared" si="17"/>
        <v>#VALUE!</v>
      </c>
      <c r="AL34" s="10" t="e">
        <f t="shared" si="18"/>
        <v>#VALUE!</v>
      </c>
      <c r="AM34" s="10" t="e">
        <f t="shared" si="18"/>
        <v>#VALUE!</v>
      </c>
      <c r="AN34" s="10" t="e">
        <f t="shared" si="18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8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38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5700</v>
      </c>
      <c r="D14" s="16">
        <v>2094</v>
      </c>
      <c r="E14" s="17">
        <f aca="true" t="shared" si="0" ref="E14:E34">C14+D14</f>
        <v>7794</v>
      </c>
      <c r="F14" s="17"/>
      <c r="G14" s="16">
        <v>1278</v>
      </c>
      <c r="H14" s="16">
        <v>1410</v>
      </c>
      <c r="I14" s="16">
        <f>G14+H14</f>
        <v>2688</v>
      </c>
      <c r="J14" s="20" t="s">
        <v>2</v>
      </c>
      <c r="K14" s="20" t="s">
        <v>2</v>
      </c>
      <c r="L14" s="16"/>
      <c r="M14" s="16"/>
      <c r="N14" s="16">
        <v>341</v>
      </c>
      <c r="O14" s="16">
        <v>821</v>
      </c>
      <c r="P14" s="17">
        <f>SUM(G14:O14)</f>
        <v>6538</v>
      </c>
      <c r="Q14" s="17"/>
      <c r="R14" s="17">
        <f>P14+E14</f>
        <v>14332</v>
      </c>
      <c r="S14" s="17">
        <v>19.172210502114595</v>
      </c>
      <c r="T14" s="17"/>
      <c r="U14" s="8">
        <v>168.1</v>
      </c>
      <c r="V14" s="8">
        <v>64.5</v>
      </c>
      <c r="W14" s="9">
        <v>232.7</v>
      </c>
      <c r="X14" s="9"/>
      <c r="Y14" s="8">
        <v>32.6</v>
      </c>
      <c r="Z14" s="8">
        <v>19.5</v>
      </c>
      <c r="AA14" s="8">
        <v>6.3</v>
      </c>
      <c r="AB14" s="8">
        <v>28.5</v>
      </c>
      <c r="AC14" s="9">
        <f>SUM(Y14:AB14)</f>
        <v>86.9</v>
      </c>
      <c r="AD14" s="9">
        <f aca="true" t="shared" si="1" ref="AD14:AD34">AC14+W14</f>
        <v>319.6</v>
      </c>
      <c r="AE14" s="9"/>
      <c r="AF14" s="10">
        <f aca="true" t="shared" si="2" ref="AF14:AF22">(C14*1000000)/(U14*1000)</f>
        <v>33908.38786436645</v>
      </c>
      <c r="AG14" s="10">
        <f aca="true" t="shared" si="3" ref="AG14:AG22">(D14*1000000)/(V14*1000)</f>
        <v>32465.116279069767</v>
      </c>
      <c r="AH14" s="10">
        <f aca="true" t="shared" si="4" ref="AH14:AH22">(E14*1000000)/(W14*1000)</f>
        <v>33493.76880103137</v>
      </c>
      <c r="AI14" s="10"/>
      <c r="AJ14" s="10">
        <f aca="true" t="shared" si="5" ref="AJ14:AJ22">(G14*1000000)/(Y14*1000)</f>
        <v>39202.45398773006</v>
      </c>
      <c r="AK14" s="10">
        <f aca="true" t="shared" si="6" ref="AK14:AK22">(H14*1000000)/(Z14*1000)</f>
        <v>72307.69230769231</v>
      </c>
      <c r="AL14" s="10">
        <f aca="true" t="shared" si="7" ref="AL14:AL22">(N14*1000000)/(AA14*1000)</f>
        <v>54126.98412698413</v>
      </c>
      <c r="AM14" s="10">
        <f aca="true" t="shared" si="8" ref="AM14:AM22">(O14*1000000)/(AB14*1000)</f>
        <v>28807.01754385965</v>
      </c>
      <c r="AN14" s="10">
        <f aca="true" t="shared" si="9" ref="AN14:AN22">(P14*1000000)/(AC14*1000)</f>
        <v>75235.90333716916</v>
      </c>
      <c r="AO14" s="10">
        <f aca="true" t="shared" si="10" ref="AO14:AO22">(R14*1000000)/(AD14*1000)</f>
        <v>44843.554443053814</v>
      </c>
    </row>
    <row r="15" spans="1:41" ht="12">
      <c r="A15" s="7">
        <v>1996</v>
      </c>
      <c r="B15" s="16"/>
      <c r="C15" s="16">
        <v>5922</v>
      </c>
      <c r="D15" s="16">
        <v>2435</v>
      </c>
      <c r="E15" s="17">
        <f t="shared" si="0"/>
        <v>8357</v>
      </c>
      <c r="F15" s="17"/>
      <c r="G15" s="16">
        <v>1391</v>
      </c>
      <c r="H15" s="16">
        <v>1513</v>
      </c>
      <c r="I15" s="16">
        <f aca="true" t="shared" si="11" ref="I15:I25">G15+H15</f>
        <v>2904</v>
      </c>
      <c r="J15" s="20" t="s">
        <v>2</v>
      </c>
      <c r="K15" s="20" t="s">
        <v>2</v>
      </c>
      <c r="L15" s="16"/>
      <c r="M15" s="16"/>
      <c r="N15" s="16">
        <v>425</v>
      </c>
      <c r="O15" s="16">
        <v>856</v>
      </c>
      <c r="P15" s="17">
        <f>SUM(G15:O15)</f>
        <v>7089</v>
      </c>
      <c r="Q15" s="17"/>
      <c r="R15" s="17">
        <f>P15+E15</f>
        <v>15446</v>
      </c>
      <c r="S15" s="17">
        <v>19.326188542693693</v>
      </c>
      <c r="T15" s="17"/>
      <c r="U15" s="8">
        <v>165.4</v>
      </c>
      <c r="V15" s="8">
        <v>66.3</v>
      </c>
      <c r="W15" s="9">
        <f aca="true" t="shared" si="12" ref="W15:W21">U15+V15</f>
        <v>231.7</v>
      </c>
      <c r="X15" s="9"/>
      <c r="Y15" s="8">
        <v>34.5</v>
      </c>
      <c r="Z15" s="8">
        <v>20.1</v>
      </c>
      <c r="AA15" s="8">
        <v>8.4</v>
      </c>
      <c r="AB15" s="8">
        <v>29.7</v>
      </c>
      <c r="AC15" s="9">
        <f>SUM(Y15:AB15)</f>
        <v>92.7</v>
      </c>
      <c r="AD15" s="9">
        <v>324.5</v>
      </c>
      <c r="AE15" s="9"/>
      <c r="AF15" s="10">
        <f t="shared" si="2"/>
        <v>35804.11124546554</v>
      </c>
      <c r="AG15" s="10">
        <f t="shared" si="3"/>
        <v>36726.99849170438</v>
      </c>
      <c r="AH15" s="10">
        <f t="shared" si="4"/>
        <v>36068.19162710402</v>
      </c>
      <c r="AI15" s="10"/>
      <c r="AJ15" s="10">
        <f t="shared" si="5"/>
        <v>40318.840579710144</v>
      </c>
      <c r="AK15" s="10">
        <f t="shared" si="6"/>
        <v>75273.63184079602</v>
      </c>
      <c r="AL15" s="10">
        <f t="shared" si="7"/>
        <v>50595.23809523809</v>
      </c>
      <c r="AM15" s="10">
        <f t="shared" si="8"/>
        <v>28821.548821548822</v>
      </c>
      <c r="AN15" s="10">
        <f t="shared" si="9"/>
        <v>76472.49190938512</v>
      </c>
      <c r="AO15" s="10">
        <f t="shared" si="10"/>
        <v>47599.38366718028</v>
      </c>
    </row>
    <row r="16" spans="1:41" ht="12">
      <c r="A16" s="7">
        <v>1997</v>
      </c>
      <c r="B16" s="16"/>
      <c r="C16" s="16">
        <v>6021</v>
      </c>
      <c r="D16" s="16">
        <v>2456</v>
      </c>
      <c r="E16" s="17">
        <f t="shared" si="0"/>
        <v>8477</v>
      </c>
      <c r="F16" s="17"/>
      <c r="G16" s="16">
        <v>1431</v>
      </c>
      <c r="H16" s="16">
        <v>1554</v>
      </c>
      <c r="I16" s="16">
        <f t="shared" si="11"/>
        <v>2985</v>
      </c>
      <c r="J16" s="20" t="s">
        <v>2</v>
      </c>
      <c r="K16" s="20" t="s">
        <v>2</v>
      </c>
      <c r="L16" s="16"/>
      <c r="M16" s="16"/>
      <c r="N16" s="16">
        <v>522</v>
      </c>
      <c r="O16" s="16">
        <v>866</v>
      </c>
      <c r="P16" s="17">
        <f>SUM(G16:O16)</f>
        <v>7358</v>
      </c>
      <c r="Q16" s="17"/>
      <c r="R16" s="17">
        <v>12849</v>
      </c>
      <c r="S16" s="17">
        <v>15.538375735803193</v>
      </c>
      <c r="T16" s="17"/>
      <c r="U16" s="8">
        <v>168.6</v>
      </c>
      <c r="V16" s="8">
        <v>68</v>
      </c>
      <c r="W16" s="9">
        <f t="shared" si="12"/>
        <v>236.6</v>
      </c>
      <c r="X16" s="9"/>
      <c r="Y16" s="8">
        <v>34.9</v>
      </c>
      <c r="Z16" s="8">
        <v>21.3</v>
      </c>
      <c r="AA16" s="8">
        <v>9.2</v>
      </c>
      <c r="AB16" s="8">
        <v>29.5</v>
      </c>
      <c r="AC16" s="9">
        <v>95</v>
      </c>
      <c r="AD16" s="9">
        <f t="shared" si="1"/>
        <v>331.6</v>
      </c>
      <c r="AE16" s="9"/>
      <c r="AF16" s="10">
        <f t="shared" si="2"/>
        <v>35711.74377224199</v>
      </c>
      <c r="AG16" s="10">
        <f t="shared" si="3"/>
        <v>36117.64705882353</v>
      </c>
      <c r="AH16" s="10">
        <f t="shared" si="4"/>
        <v>35828.402366863906</v>
      </c>
      <c r="AI16" s="10"/>
      <c r="AJ16" s="10">
        <f t="shared" si="5"/>
        <v>41002.8653295129</v>
      </c>
      <c r="AK16" s="10">
        <f t="shared" si="6"/>
        <v>72957.74647887323</v>
      </c>
      <c r="AL16" s="10">
        <f t="shared" si="7"/>
        <v>56739.13043478261</v>
      </c>
      <c r="AM16" s="10">
        <f t="shared" si="8"/>
        <v>29355.93220338983</v>
      </c>
      <c r="AN16" s="10">
        <f t="shared" si="9"/>
        <v>77452.63157894737</v>
      </c>
      <c r="AO16" s="10">
        <f t="shared" si="10"/>
        <v>38748.492159227986</v>
      </c>
    </row>
    <row r="17" spans="1:41" ht="12">
      <c r="A17" s="7">
        <v>1998</v>
      </c>
      <c r="B17" s="16"/>
      <c r="C17" s="16">
        <v>6417</v>
      </c>
      <c r="D17" s="16">
        <v>2647</v>
      </c>
      <c r="E17" s="17">
        <f t="shared" si="0"/>
        <v>9064</v>
      </c>
      <c r="F17" s="17"/>
      <c r="G17" s="16">
        <v>1412</v>
      </c>
      <c r="H17" s="16">
        <v>1662</v>
      </c>
      <c r="I17" s="16">
        <f t="shared" si="11"/>
        <v>3074</v>
      </c>
      <c r="J17" s="20" t="s">
        <v>2</v>
      </c>
      <c r="K17" s="20" t="s">
        <v>2</v>
      </c>
      <c r="L17" s="16"/>
      <c r="M17" s="16"/>
      <c r="N17" s="16">
        <v>559</v>
      </c>
      <c r="O17" s="16">
        <v>892</v>
      </c>
      <c r="P17" s="17">
        <f>SUM(G17:O17)</f>
        <v>7599</v>
      </c>
      <c r="Q17" s="17"/>
      <c r="R17" s="17">
        <f>P17+E17</f>
        <v>16663</v>
      </c>
      <c r="S17" s="17">
        <v>19.493501156139747</v>
      </c>
      <c r="T17" s="17"/>
      <c r="U17" s="8">
        <v>175</v>
      </c>
      <c r="V17" s="8">
        <v>66.4</v>
      </c>
      <c r="W17" s="9">
        <v>241.3</v>
      </c>
      <c r="X17" s="9"/>
      <c r="Y17" s="8">
        <v>34.5</v>
      </c>
      <c r="Z17" s="8">
        <v>21.2</v>
      </c>
      <c r="AA17" s="8">
        <v>9.8</v>
      </c>
      <c r="AB17" s="8">
        <v>30.8</v>
      </c>
      <c r="AC17" s="9">
        <f>SUM(Y17:AB17)</f>
        <v>96.3</v>
      </c>
      <c r="AD17" s="9">
        <f t="shared" si="1"/>
        <v>337.6</v>
      </c>
      <c r="AE17" s="9"/>
      <c r="AF17" s="10">
        <f t="shared" si="2"/>
        <v>36668.57142857143</v>
      </c>
      <c r="AG17" s="10">
        <f t="shared" si="3"/>
        <v>39864.4578313253</v>
      </c>
      <c r="AH17" s="10">
        <f t="shared" si="4"/>
        <v>37563.19933692499</v>
      </c>
      <c r="AI17" s="10"/>
      <c r="AJ17" s="10">
        <f t="shared" si="5"/>
        <v>40927.536231884056</v>
      </c>
      <c r="AK17" s="10">
        <f t="shared" si="6"/>
        <v>78396.22641509434</v>
      </c>
      <c r="AL17" s="10">
        <f t="shared" si="7"/>
        <v>57040.816326530614</v>
      </c>
      <c r="AM17" s="10">
        <f t="shared" si="8"/>
        <v>28961.03896103896</v>
      </c>
      <c r="AN17" s="10">
        <f t="shared" si="9"/>
        <v>78909.65732087227</v>
      </c>
      <c r="AO17" s="10">
        <f t="shared" si="10"/>
        <v>49357.22748815166</v>
      </c>
    </row>
    <row r="18" spans="1:41" ht="12">
      <c r="A18" s="7">
        <v>1999</v>
      </c>
      <c r="B18" s="16"/>
      <c r="C18" s="16">
        <v>6475</v>
      </c>
      <c r="D18" s="16">
        <v>2660</v>
      </c>
      <c r="E18" s="17">
        <f t="shared" si="0"/>
        <v>9135</v>
      </c>
      <c r="F18" s="17"/>
      <c r="G18" s="16">
        <v>1398</v>
      </c>
      <c r="H18" s="16">
        <v>1627</v>
      </c>
      <c r="I18" s="16">
        <f t="shared" si="11"/>
        <v>3025</v>
      </c>
      <c r="J18" s="20" t="s">
        <v>2</v>
      </c>
      <c r="K18" s="20" t="s">
        <v>2</v>
      </c>
      <c r="L18" s="16"/>
      <c r="M18" s="16"/>
      <c r="N18" s="16">
        <v>642</v>
      </c>
      <c r="O18" s="16">
        <v>936</v>
      </c>
      <c r="P18" s="17">
        <v>4602</v>
      </c>
      <c r="Q18" s="17"/>
      <c r="R18" s="17">
        <f>P18+E18</f>
        <v>13737</v>
      </c>
      <c r="S18" s="17">
        <v>15.54253147838591</v>
      </c>
      <c r="T18" s="17"/>
      <c r="U18" s="8">
        <v>174.4</v>
      </c>
      <c r="V18" s="8">
        <v>68.4</v>
      </c>
      <c r="W18" s="9">
        <f t="shared" si="12"/>
        <v>242.8</v>
      </c>
      <c r="X18" s="9"/>
      <c r="Y18" s="8">
        <v>35.6</v>
      </c>
      <c r="Z18" s="8">
        <v>22.3</v>
      </c>
      <c r="AA18" s="8">
        <v>10.7</v>
      </c>
      <c r="AB18" s="8">
        <v>31.3</v>
      </c>
      <c r="AC18" s="9">
        <v>100</v>
      </c>
      <c r="AD18" s="9">
        <f t="shared" si="1"/>
        <v>342.8</v>
      </c>
      <c r="AE18" s="9"/>
      <c r="AF18" s="10">
        <f t="shared" si="2"/>
        <v>37127.293577981654</v>
      </c>
      <c r="AG18" s="10">
        <f t="shared" si="3"/>
        <v>38888.88888888889</v>
      </c>
      <c r="AH18" s="10">
        <f t="shared" si="4"/>
        <v>37623.55848434926</v>
      </c>
      <c r="AI18" s="10"/>
      <c r="AJ18" s="10">
        <f t="shared" si="5"/>
        <v>39269.66292134832</v>
      </c>
      <c r="AK18" s="10">
        <f t="shared" si="6"/>
        <v>72959.64125560538</v>
      </c>
      <c r="AL18" s="10">
        <f t="shared" si="7"/>
        <v>60000</v>
      </c>
      <c r="AM18" s="10">
        <f t="shared" si="8"/>
        <v>29904.153354632588</v>
      </c>
      <c r="AN18" s="10">
        <f t="shared" si="9"/>
        <v>46020</v>
      </c>
      <c r="AO18" s="10">
        <f t="shared" si="10"/>
        <v>40072.92882147025</v>
      </c>
    </row>
    <row r="19" spans="1:41" ht="12">
      <c r="A19" s="7">
        <v>2000</v>
      </c>
      <c r="B19" s="16"/>
      <c r="C19" s="16">
        <v>6894</v>
      </c>
      <c r="D19" s="16">
        <v>2901</v>
      </c>
      <c r="E19" s="17">
        <f t="shared" si="0"/>
        <v>9795</v>
      </c>
      <c r="F19" s="17"/>
      <c r="G19" s="16">
        <v>1464</v>
      </c>
      <c r="H19" s="16">
        <v>1815</v>
      </c>
      <c r="I19" s="16">
        <f t="shared" si="11"/>
        <v>3279</v>
      </c>
      <c r="J19" s="20" t="s">
        <v>2</v>
      </c>
      <c r="K19" s="20" t="s">
        <v>2</v>
      </c>
      <c r="L19" s="16"/>
      <c r="M19" s="16"/>
      <c r="N19" s="16">
        <v>745</v>
      </c>
      <c r="O19" s="16">
        <v>933</v>
      </c>
      <c r="P19" s="17">
        <v>4956</v>
      </c>
      <c r="Q19" s="17"/>
      <c r="R19" s="17">
        <f>P19+E19</f>
        <v>14751</v>
      </c>
      <c r="S19" s="17">
        <v>15.531859659369848</v>
      </c>
      <c r="T19" s="17"/>
      <c r="U19" s="8">
        <v>177</v>
      </c>
      <c r="V19" s="8">
        <v>70.1</v>
      </c>
      <c r="W19" s="9">
        <f t="shared" si="12"/>
        <v>247.1</v>
      </c>
      <c r="X19" s="9"/>
      <c r="Y19" s="8">
        <v>36.2</v>
      </c>
      <c r="Z19" s="8">
        <v>25</v>
      </c>
      <c r="AA19" s="8">
        <v>11.9</v>
      </c>
      <c r="AB19" s="8">
        <v>31.9</v>
      </c>
      <c r="AC19" s="9">
        <f>SUM(Y19:AB19)</f>
        <v>105</v>
      </c>
      <c r="AD19" s="9">
        <f t="shared" si="1"/>
        <v>352.1</v>
      </c>
      <c r="AE19" s="9"/>
      <c r="AF19" s="10">
        <f t="shared" si="2"/>
        <v>38949.15254237288</v>
      </c>
      <c r="AG19" s="10">
        <f t="shared" si="3"/>
        <v>41383.73751783167</v>
      </c>
      <c r="AH19" s="10">
        <f t="shared" si="4"/>
        <v>39639.8219344395</v>
      </c>
      <c r="AI19" s="10"/>
      <c r="AJ19" s="10">
        <f t="shared" si="5"/>
        <v>40441.988950276245</v>
      </c>
      <c r="AK19" s="10">
        <f t="shared" si="6"/>
        <v>72600</v>
      </c>
      <c r="AL19" s="10">
        <f t="shared" si="7"/>
        <v>62605.04201680672</v>
      </c>
      <c r="AM19" s="10">
        <f t="shared" si="8"/>
        <v>29247.64890282132</v>
      </c>
      <c r="AN19" s="10">
        <f t="shared" si="9"/>
        <v>47200</v>
      </c>
      <c r="AO19" s="10">
        <f t="shared" si="10"/>
        <v>41894.34819653507</v>
      </c>
    </row>
    <row r="20" spans="1:41" ht="12">
      <c r="A20" s="7">
        <v>2001</v>
      </c>
      <c r="B20" s="16"/>
      <c r="C20" s="16">
        <v>7260.99352</v>
      </c>
      <c r="D20" s="16">
        <v>3085.68808</v>
      </c>
      <c r="E20" s="17">
        <f t="shared" si="0"/>
        <v>10346.6816</v>
      </c>
      <c r="F20" s="17"/>
      <c r="G20" s="16">
        <v>1491.6592799999996</v>
      </c>
      <c r="H20" s="16">
        <v>2020.17252</v>
      </c>
      <c r="I20" s="16">
        <f t="shared" si="11"/>
        <v>3511.8318</v>
      </c>
      <c r="J20" s="20" t="s">
        <v>2</v>
      </c>
      <c r="K20" s="20" t="s">
        <v>2</v>
      </c>
      <c r="L20" s="16"/>
      <c r="M20" s="16"/>
      <c r="N20" s="16">
        <v>872.7315600000001</v>
      </c>
      <c r="O20" s="16">
        <v>821.9321199999998</v>
      </c>
      <c r="P20" s="17">
        <f aca="true" t="shared" si="13" ref="P20:P34">SUM(G20:O20)</f>
        <v>8718.32728</v>
      </c>
      <c r="Q20" s="17"/>
      <c r="R20" s="17">
        <f>P20+E20</f>
        <v>19065.00888</v>
      </c>
      <c r="S20" s="17">
        <v>19.190857130349062</v>
      </c>
      <c r="T20" s="17"/>
      <c r="U20" s="8">
        <v>177.9</v>
      </c>
      <c r="V20" s="8">
        <v>74.1</v>
      </c>
      <c r="W20" s="9">
        <f t="shared" si="12"/>
        <v>252</v>
      </c>
      <c r="X20" s="9"/>
      <c r="Y20" s="8">
        <v>36.8</v>
      </c>
      <c r="Z20" s="8">
        <v>24.3</v>
      </c>
      <c r="AA20" s="8">
        <v>12.5</v>
      </c>
      <c r="AB20" s="8">
        <v>32.1</v>
      </c>
      <c r="AC20" s="9">
        <v>105.6</v>
      </c>
      <c r="AD20" s="9">
        <f t="shared" si="1"/>
        <v>357.6</v>
      </c>
      <c r="AE20" s="9"/>
      <c r="AF20" s="10">
        <f t="shared" si="2"/>
        <v>40815.02821810006</v>
      </c>
      <c r="AG20" s="10">
        <f t="shared" si="3"/>
        <v>41642.21430499325</v>
      </c>
      <c r="AH20" s="10">
        <f t="shared" si="4"/>
        <v>41058.26031746032</v>
      </c>
      <c r="AI20" s="10"/>
      <c r="AJ20" s="10">
        <f t="shared" si="5"/>
        <v>40534.219565217376</v>
      </c>
      <c r="AK20" s="10">
        <f t="shared" si="6"/>
        <v>83134.67160493827</v>
      </c>
      <c r="AL20" s="10">
        <f t="shared" si="7"/>
        <v>69818.5248</v>
      </c>
      <c r="AM20" s="10">
        <f t="shared" si="8"/>
        <v>25605.361993769468</v>
      </c>
      <c r="AN20" s="10">
        <f t="shared" si="9"/>
        <v>82559.91742424242</v>
      </c>
      <c r="AO20" s="10">
        <f t="shared" si="10"/>
        <v>53313.78322147651</v>
      </c>
    </row>
    <row r="21" spans="1:41" ht="12">
      <c r="A21" s="7">
        <v>2002</v>
      </c>
      <c r="B21" s="16"/>
      <c r="C21" s="16">
        <v>7498</v>
      </c>
      <c r="D21" s="16">
        <v>3495</v>
      </c>
      <c r="E21" s="17">
        <f t="shared" si="0"/>
        <v>10993</v>
      </c>
      <c r="F21" s="17"/>
      <c r="G21" s="16">
        <v>1588</v>
      </c>
      <c r="H21" s="16">
        <v>1810</v>
      </c>
      <c r="I21" s="16">
        <f t="shared" si="11"/>
        <v>3398</v>
      </c>
      <c r="J21" s="20" t="s">
        <v>2</v>
      </c>
      <c r="K21" s="20" t="s">
        <v>2</v>
      </c>
      <c r="L21" s="16"/>
      <c r="M21" s="16"/>
      <c r="N21" s="16">
        <v>855</v>
      </c>
      <c r="O21" s="16">
        <v>949</v>
      </c>
      <c r="P21" s="17">
        <f t="shared" si="13"/>
        <v>8600</v>
      </c>
      <c r="Q21" s="17"/>
      <c r="R21" s="17">
        <f>P21+E21</f>
        <v>19593</v>
      </c>
      <c r="S21" s="17">
        <v>19.161908941188855</v>
      </c>
      <c r="T21" s="17"/>
      <c r="U21" s="8">
        <v>178</v>
      </c>
      <c r="V21" s="8">
        <v>72.6</v>
      </c>
      <c r="W21" s="9">
        <f t="shared" si="12"/>
        <v>250.6</v>
      </c>
      <c r="X21" s="9"/>
      <c r="Y21" s="8">
        <v>37.4</v>
      </c>
      <c r="Z21" s="8">
        <v>24.1</v>
      </c>
      <c r="AA21" s="8">
        <v>14.2</v>
      </c>
      <c r="AB21" s="8">
        <v>31.8</v>
      </c>
      <c r="AC21" s="9">
        <f>SUM(Y21:AB21)</f>
        <v>107.5</v>
      </c>
      <c r="AD21" s="9">
        <f t="shared" si="1"/>
        <v>358.1</v>
      </c>
      <c r="AE21" s="9"/>
      <c r="AF21" s="10">
        <f t="shared" si="2"/>
        <v>42123.59550561798</v>
      </c>
      <c r="AG21" s="10">
        <f t="shared" si="3"/>
        <v>48140.49586776859</v>
      </c>
      <c r="AH21" s="10">
        <f t="shared" si="4"/>
        <v>43866.719872306465</v>
      </c>
      <c r="AI21" s="10"/>
      <c r="AJ21" s="10">
        <f t="shared" si="5"/>
        <v>42459.89304812834</v>
      </c>
      <c r="AK21" s="10">
        <f t="shared" si="6"/>
        <v>75103.73443983402</v>
      </c>
      <c r="AL21" s="10">
        <f t="shared" si="7"/>
        <v>60211.2676056338</v>
      </c>
      <c r="AM21" s="10">
        <f t="shared" si="8"/>
        <v>29842.767295597485</v>
      </c>
      <c r="AN21" s="10">
        <f t="shared" si="9"/>
        <v>80000</v>
      </c>
      <c r="AO21" s="10">
        <f t="shared" si="10"/>
        <v>54713.76710416085</v>
      </c>
    </row>
    <row r="22" spans="1:41" ht="12">
      <c r="A22" s="7">
        <v>2003</v>
      </c>
      <c r="B22" s="16"/>
      <c r="C22" s="16">
        <v>7093</v>
      </c>
      <c r="D22" s="16">
        <v>3809</v>
      </c>
      <c r="E22" s="17">
        <v>10903</v>
      </c>
      <c r="F22" s="17"/>
      <c r="G22" s="16">
        <v>1654</v>
      </c>
      <c r="H22" s="16">
        <v>1912</v>
      </c>
      <c r="I22" s="16">
        <f t="shared" si="11"/>
        <v>3566</v>
      </c>
      <c r="J22" s="20" t="s">
        <v>2</v>
      </c>
      <c r="K22" s="20" t="s">
        <v>2</v>
      </c>
      <c r="L22" s="16"/>
      <c r="M22" s="16"/>
      <c r="N22" s="17">
        <v>944</v>
      </c>
      <c r="O22" s="16">
        <v>944</v>
      </c>
      <c r="P22" s="17">
        <v>5455</v>
      </c>
      <c r="Q22" s="17"/>
      <c r="R22" s="17">
        <v>16357</v>
      </c>
      <c r="S22" s="17">
        <v>15.608902791169111</v>
      </c>
      <c r="T22" s="17"/>
      <c r="U22" s="8">
        <v>175.2</v>
      </c>
      <c r="V22" s="8">
        <v>75.9</v>
      </c>
      <c r="W22" s="9">
        <f>U22+V22</f>
        <v>251.1</v>
      </c>
      <c r="X22" s="9"/>
      <c r="Y22" s="8">
        <v>38.2</v>
      </c>
      <c r="Z22" s="8">
        <v>24.9</v>
      </c>
      <c r="AA22" s="8">
        <v>14.6</v>
      </c>
      <c r="AB22" s="8">
        <v>30.9</v>
      </c>
      <c r="AC22" s="9">
        <f>SUM(Y22:AB22)</f>
        <v>108.6</v>
      </c>
      <c r="AD22" s="9">
        <f t="shared" si="1"/>
        <v>359.7</v>
      </c>
      <c r="AE22" s="9"/>
      <c r="AF22" s="10">
        <f t="shared" si="2"/>
        <v>40485.159817351596</v>
      </c>
      <c r="AG22" s="10">
        <f t="shared" si="3"/>
        <v>50184.45322793149</v>
      </c>
      <c r="AH22" s="10">
        <f t="shared" si="4"/>
        <v>43420.94782954998</v>
      </c>
      <c r="AI22" s="10"/>
      <c r="AJ22" s="10">
        <f t="shared" si="5"/>
        <v>43298.42931937173</v>
      </c>
      <c r="AK22" s="10">
        <f t="shared" si="6"/>
        <v>76787.1485943775</v>
      </c>
      <c r="AL22" s="10">
        <f t="shared" si="7"/>
        <v>64657.53424657534</v>
      </c>
      <c r="AM22" s="10">
        <f t="shared" si="8"/>
        <v>30550.161812297734</v>
      </c>
      <c r="AN22" s="10">
        <f t="shared" si="9"/>
        <v>50230.20257826888</v>
      </c>
      <c r="AO22" s="10">
        <f t="shared" si="10"/>
        <v>45474.00611620795</v>
      </c>
    </row>
    <row r="23" spans="1:41" ht="12">
      <c r="A23" s="7">
        <v>2004</v>
      </c>
      <c r="B23" s="16"/>
      <c r="C23" s="16">
        <v>7076.584289728128</v>
      </c>
      <c r="D23" s="16">
        <v>4099.520764995472</v>
      </c>
      <c r="E23" s="17">
        <f t="shared" si="0"/>
        <v>11176.105054723601</v>
      </c>
      <c r="F23" s="17"/>
      <c r="G23" s="16">
        <v>1655.582718381618</v>
      </c>
      <c r="H23" s="16">
        <v>1995.7285939286853</v>
      </c>
      <c r="I23" s="16">
        <f t="shared" si="11"/>
        <v>3651.311312310303</v>
      </c>
      <c r="J23" s="20" t="s">
        <v>2</v>
      </c>
      <c r="K23" s="20" t="s">
        <v>2</v>
      </c>
      <c r="L23" s="16"/>
      <c r="M23" s="16"/>
      <c r="N23" s="17">
        <v>904.4410289673999</v>
      </c>
      <c r="O23" s="16">
        <v>953.2260366635586</v>
      </c>
      <c r="P23" s="17">
        <f t="shared" si="13"/>
        <v>9160.289690251564</v>
      </c>
      <c r="Q23" s="17"/>
      <c r="R23" s="17">
        <f>P23+E23</f>
        <v>20336.394744975165</v>
      </c>
      <c r="S23" s="17">
        <v>18.77150470204347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6951.432816671459</v>
      </c>
      <c r="D24" s="16">
        <v>4291.36986030823</v>
      </c>
      <c r="E24" s="17">
        <f t="shared" si="0"/>
        <v>11242.802676979689</v>
      </c>
      <c r="F24" s="17"/>
      <c r="G24" s="16">
        <v>1642.1673121649571</v>
      </c>
      <c r="H24" s="16">
        <v>1988.4846919637798</v>
      </c>
      <c r="I24" s="16">
        <f t="shared" si="11"/>
        <v>3630.6520041287367</v>
      </c>
      <c r="J24" s="20" t="s">
        <v>2</v>
      </c>
      <c r="K24" s="20" t="s">
        <v>2</v>
      </c>
      <c r="L24" s="16"/>
      <c r="M24" s="16"/>
      <c r="N24" s="17">
        <v>924.5939950297973</v>
      </c>
      <c r="O24" s="16">
        <v>1005.9369950051673</v>
      </c>
      <c r="P24" s="17">
        <f t="shared" si="13"/>
        <v>9191.834998292437</v>
      </c>
      <c r="Q24" s="17"/>
      <c r="R24" s="17">
        <f>P24+E24</f>
        <v>20434.637675272126</v>
      </c>
      <c r="S24" s="17">
        <v>18.362272510505225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7629.110210000001</v>
      </c>
      <c r="D25" s="16">
        <v>4343.829132</v>
      </c>
      <c r="E25" s="17">
        <f t="shared" si="0"/>
        <v>11972.939342000001</v>
      </c>
      <c r="F25" s="17"/>
      <c r="G25" s="16">
        <v>1369.5648519999997</v>
      </c>
      <c r="H25" s="16">
        <v>2063.9217880000006</v>
      </c>
      <c r="I25" s="16">
        <f t="shared" si="11"/>
        <v>3433.48664</v>
      </c>
      <c r="J25" s="20" t="s">
        <v>2</v>
      </c>
      <c r="K25" s="20" t="s">
        <v>2</v>
      </c>
      <c r="L25" s="16"/>
      <c r="M25" s="16"/>
      <c r="N25" s="17">
        <v>842.339836</v>
      </c>
      <c r="O25" s="16">
        <v>811.582808</v>
      </c>
      <c r="P25" s="17">
        <f t="shared" si="13"/>
        <v>8520.895924</v>
      </c>
      <c r="Q25" s="17"/>
      <c r="R25" s="17">
        <f>P25+E25</f>
        <v>20493.835266000002</v>
      </c>
      <c r="S25" s="17">
        <v>17.613066151701233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32.55643615108446</v>
      </c>
      <c r="C26" s="16">
        <v>7988.928046495611</v>
      </c>
      <c r="D26" s="16">
        <v>4699.135818080349</v>
      </c>
      <c r="E26" s="17">
        <f t="shared" si="0"/>
        <v>12688.06386457596</v>
      </c>
      <c r="F26" s="17"/>
      <c r="G26" s="20" t="s">
        <v>2</v>
      </c>
      <c r="H26" s="20" t="s">
        <v>2</v>
      </c>
      <c r="I26" s="16">
        <v>3704.5819013257596</v>
      </c>
      <c r="J26" s="20" t="s">
        <v>2</v>
      </c>
      <c r="K26" s="20" t="s">
        <v>2</v>
      </c>
      <c r="L26" s="16">
        <v>1451.453156433473</v>
      </c>
      <c r="M26" s="16">
        <v>1079.3091904080197</v>
      </c>
      <c r="N26" s="20" t="s">
        <v>2</v>
      </c>
      <c r="O26" s="20" t="s">
        <v>2</v>
      </c>
      <c r="P26" s="17">
        <f t="shared" si="13"/>
        <v>6235.344248167252</v>
      </c>
      <c r="Q26" s="17"/>
      <c r="R26" s="17">
        <f>B26+C26+D26+I26+L26+M26</f>
        <v>18955.9645488943</v>
      </c>
      <c r="S26" s="17">
        <v>15.160853230224431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33.15486178121379</v>
      </c>
      <c r="C27" s="16">
        <v>7839.749075184761</v>
      </c>
      <c r="D27" s="16">
        <v>4946.3754685778895</v>
      </c>
      <c r="E27" s="17">
        <f t="shared" si="0"/>
        <v>12786.12454376265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6237.764381896474</v>
      </c>
      <c r="Q27" s="17"/>
      <c r="R27" s="17">
        <f>B27+C27+D27+P27</f>
        <v>19057.04378744034</v>
      </c>
      <c r="S27" s="17">
        <v>15.160853230224431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95.26118654653325</v>
      </c>
      <c r="C28" s="16">
        <v>6742.9794560228365</v>
      </c>
      <c r="D28" s="16">
        <v>4781.229812268525</v>
      </c>
      <c r="E28" s="17">
        <f t="shared" si="0"/>
        <v>11524.20926829136</v>
      </c>
      <c r="F28" s="17"/>
      <c r="G28" s="20" t="s">
        <v>2</v>
      </c>
      <c r="H28" s="20" t="s">
        <v>2</v>
      </c>
      <c r="I28" s="20" t="s">
        <v>2</v>
      </c>
      <c r="J28" s="16">
        <v>3721.904577113408</v>
      </c>
      <c r="K28" s="16">
        <v>2967.415635962885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3"/>
        <v>6689.320213076293</v>
      </c>
      <c r="Q28" s="17"/>
      <c r="R28" s="17">
        <f>P28+B28+C28+D28</f>
        <v>18308.79066791419</v>
      </c>
      <c r="S28" s="17">
        <v>15.020528285528867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6360.071</v>
      </c>
      <c r="D29" s="16">
        <v>4024.1930000000007</v>
      </c>
      <c r="E29" s="17">
        <f t="shared" si="0"/>
        <v>10384.264000000001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6798.543000000001</v>
      </c>
      <c r="Q29" s="17"/>
      <c r="R29" s="17">
        <f aca="true" t="shared" si="14" ref="R29:R34">P29+B29+C29+D29</f>
        <v>17182.807</v>
      </c>
      <c r="S29" s="17">
        <v>13.99833979764151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7261.276548790032</v>
      </c>
      <c r="D30" s="16">
        <v>4045.881269188521</v>
      </c>
      <c r="E30" s="17">
        <f t="shared" si="0"/>
        <v>11307.157817978554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7696.481984094322</v>
      </c>
      <c r="Q30" s="17"/>
      <c r="R30" s="17">
        <f t="shared" si="14"/>
        <v>19003.639802072874</v>
      </c>
      <c r="S30" s="17">
        <v>14.865593052082954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158.846</v>
      </c>
      <c r="C31" s="16">
        <v>6701.285</v>
      </c>
      <c r="D31" s="16">
        <v>4178.1</v>
      </c>
      <c r="E31" s="17">
        <f t="shared" si="0"/>
        <v>10879.385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7465.761</v>
      </c>
      <c r="Q31" s="17"/>
      <c r="R31" s="17">
        <f t="shared" si="14"/>
        <v>18503.992</v>
      </c>
      <c r="S31" s="17">
        <v>14.280894274646691</v>
      </c>
      <c r="T31" s="17"/>
      <c r="W31" s="9">
        <f>U31+V31</f>
        <v>0</v>
      </c>
      <c r="X31" s="9"/>
      <c r="AB31" s="8"/>
      <c r="AC31" s="9">
        <f>SUM(Y31:AB31)</f>
        <v>0</v>
      </c>
      <c r="AD31" s="9">
        <f t="shared" si="1"/>
        <v>0</v>
      </c>
      <c r="AE31" s="9"/>
      <c r="AF31" s="10" t="e">
        <f aca="true" t="shared" si="15" ref="AF31:AH34">(C31*1000000)/(U31*1000)</f>
        <v>#DIV/0!</v>
      </c>
      <c r="AG31" s="10" t="e">
        <f t="shared" si="15"/>
        <v>#DIV/0!</v>
      </c>
      <c r="AH31" s="10" t="e">
        <f t="shared" si="15"/>
        <v>#DIV/0!</v>
      </c>
      <c r="AI31" s="10"/>
      <c r="AJ31" s="10" t="e">
        <f aca="true" t="shared" si="16" ref="AJ31:AK34">(G31*1000000)/(Y31*1000)</f>
        <v>#VALUE!</v>
      </c>
      <c r="AK31" s="10" t="e">
        <f t="shared" si="16"/>
        <v>#VALUE!</v>
      </c>
      <c r="AL31" s="10" t="e">
        <f aca="true" t="shared" si="17" ref="AL31:AN34">(N31*1000000)/(AA31*1000)</f>
        <v>#VALUE!</v>
      </c>
      <c r="AM31" s="10" t="e">
        <f t="shared" si="17"/>
        <v>#VALUE!</v>
      </c>
      <c r="AN31" s="10" t="e">
        <f t="shared" si="17"/>
        <v>#DIV/0!</v>
      </c>
      <c r="AO31" s="10" t="e">
        <f>(R31*1000000)/(AD31*1000)</f>
        <v>#DIV/0!</v>
      </c>
    </row>
    <row r="32" spans="1:41" ht="12">
      <c r="A32" s="7">
        <v>2013</v>
      </c>
      <c r="B32" s="16">
        <v>26.285</v>
      </c>
      <c r="C32" s="16">
        <v>6500.311000000001</v>
      </c>
      <c r="D32" s="16">
        <v>3975.892</v>
      </c>
      <c r="E32" s="17">
        <f t="shared" si="0"/>
        <v>10476.203000000001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6030.331</v>
      </c>
      <c r="Q32" s="17"/>
      <c r="R32" s="17">
        <v>16532.819</v>
      </c>
      <c r="S32" s="17">
        <v>12.802868120322874</v>
      </c>
      <c r="T32" s="17"/>
      <c r="W32" s="9">
        <f>U32+V32</f>
        <v>0</v>
      </c>
      <c r="X32" s="9"/>
      <c r="AB32" s="8"/>
      <c r="AC32" s="9">
        <f>SUM(Y32:AB32)</f>
        <v>0</v>
      </c>
      <c r="AD32" s="9">
        <f>AC32+W32</f>
        <v>0</v>
      </c>
      <c r="AE32" s="9"/>
      <c r="AF32" s="10" t="e">
        <f>(C32*1000000)/(U32*1000)</f>
        <v>#DIV/0!</v>
      </c>
      <c r="AG32" s="10" t="e">
        <f>(D32*1000000)/(V32*1000)</f>
        <v>#DIV/0!</v>
      </c>
      <c r="AH32" s="10" t="e">
        <f>(E32*1000000)/(W32*1000)</f>
        <v>#DIV/0!</v>
      </c>
      <c r="AI32" s="10"/>
      <c r="AJ32" s="10" t="e">
        <f>(G32*1000000)/(Y32*1000)</f>
        <v>#VALUE!</v>
      </c>
      <c r="AK32" s="10" t="e">
        <f>(H32*1000000)/(Z32*1000)</f>
        <v>#VALUE!</v>
      </c>
      <c r="AL32" s="10" t="e">
        <f>(N32*1000000)/(AA32*1000)</f>
        <v>#VALUE!</v>
      </c>
      <c r="AM32" s="10" t="e">
        <f>(O32*1000000)/(AB32*1000)</f>
        <v>#VALUE!</v>
      </c>
      <c r="AN32" s="10" t="e">
        <f>(P32*1000000)/(AC32*1000)</f>
        <v>#DIV/0!</v>
      </c>
      <c r="AO32" s="10" t="e">
        <f>(R32*1000000)/(AD32*1000)</f>
        <v>#DIV/0!</v>
      </c>
    </row>
    <row r="33" spans="1:41" ht="12">
      <c r="A33" s="7">
        <v>2014</v>
      </c>
      <c r="B33" s="16"/>
      <c r="C33" s="16"/>
      <c r="D33" s="16"/>
      <c r="E33" s="17">
        <f t="shared" si="0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3"/>
        <v>0</v>
      </c>
      <c r="Q33" s="17"/>
      <c r="R33" s="17">
        <f t="shared" si="14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 t="shared" si="1"/>
        <v>0</v>
      </c>
      <c r="AE33" s="9"/>
      <c r="AF33" s="10" t="e">
        <f t="shared" si="15"/>
        <v>#DIV/0!</v>
      </c>
      <c r="AG33" s="10" t="e">
        <f t="shared" si="15"/>
        <v>#DIV/0!</v>
      </c>
      <c r="AH33" s="10" t="e">
        <f t="shared" si="15"/>
        <v>#DIV/0!</v>
      </c>
      <c r="AI33" s="10"/>
      <c r="AJ33" s="10" t="e">
        <f t="shared" si="16"/>
        <v>#VALUE!</v>
      </c>
      <c r="AK33" s="10" t="e">
        <f t="shared" si="16"/>
        <v>#VALUE!</v>
      </c>
      <c r="AL33" s="10" t="e">
        <f t="shared" si="17"/>
        <v>#VALUE!</v>
      </c>
      <c r="AM33" s="10" t="e">
        <f t="shared" si="17"/>
        <v>#VALUE!</v>
      </c>
      <c r="AN33" s="10" t="e">
        <f t="shared" si="17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0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3"/>
        <v>0</v>
      </c>
      <c r="Q34" s="17"/>
      <c r="R34" s="17">
        <f t="shared" si="14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 t="shared" si="1"/>
        <v>0</v>
      </c>
      <c r="AE34" s="9"/>
      <c r="AF34" s="10" t="e">
        <f t="shared" si="15"/>
        <v>#DIV/0!</v>
      </c>
      <c r="AG34" s="10" t="e">
        <f t="shared" si="15"/>
        <v>#DIV/0!</v>
      </c>
      <c r="AH34" s="10" t="e">
        <f t="shared" si="15"/>
        <v>#DIV/0!</v>
      </c>
      <c r="AI34" s="10"/>
      <c r="AJ34" s="10" t="e">
        <f t="shared" si="16"/>
        <v>#VALUE!</v>
      </c>
      <c r="AK34" s="10" t="e">
        <f t="shared" si="16"/>
        <v>#VALUE!</v>
      </c>
      <c r="AL34" s="10" t="e">
        <f t="shared" si="17"/>
        <v>#VALUE!</v>
      </c>
      <c r="AM34" s="10" t="e">
        <f t="shared" si="17"/>
        <v>#VALUE!</v>
      </c>
      <c r="AN34" s="10" t="e">
        <f t="shared" si="17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8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39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46129</v>
      </c>
      <c r="D14" s="16">
        <v>23609</v>
      </c>
      <c r="E14" s="17">
        <v>69739</v>
      </c>
      <c r="F14" s="17"/>
      <c r="G14" s="16">
        <v>13233</v>
      </c>
      <c r="H14" s="16">
        <v>11027</v>
      </c>
      <c r="I14" s="16">
        <f>G14+H14</f>
        <v>24260</v>
      </c>
      <c r="J14" s="20" t="s">
        <v>2</v>
      </c>
      <c r="K14" s="20" t="s">
        <v>2</v>
      </c>
      <c r="L14" s="16"/>
      <c r="M14" s="16"/>
      <c r="N14" s="16">
        <v>4387</v>
      </c>
      <c r="O14" s="16">
        <v>8044</v>
      </c>
      <c r="P14" s="17">
        <f>SUM(G14:O14)</f>
        <v>60951</v>
      </c>
      <c r="Q14" s="17"/>
      <c r="R14" s="17">
        <f>P14+E14</f>
        <v>130690</v>
      </c>
      <c r="S14" s="17">
        <v>15.310758433082938</v>
      </c>
      <c r="T14" s="17"/>
      <c r="U14" s="8">
        <v>1470.9</v>
      </c>
      <c r="V14" s="8">
        <v>756.2</v>
      </c>
      <c r="W14" s="9">
        <v>2227</v>
      </c>
      <c r="X14" s="9"/>
      <c r="Y14" s="8">
        <v>369.8</v>
      </c>
      <c r="Z14" s="8">
        <v>154.2</v>
      </c>
      <c r="AA14" s="8">
        <v>86.5</v>
      </c>
      <c r="AB14" s="8">
        <v>283.4</v>
      </c>
      <c r="AC14" s="9">
        <f>SUM(Y14:AB14)</f>
        <v>893.9</v>
      </c>
      <c r="AD14" s="9">
        <f>AC14+W14</f>
        <v>3120.9</v>
      </c>
      <c r="AE14" s="9"/>
      <c r="AF14" s="10">
        <f aca="true" t="shared" si="0" ref="AF14:AF22">(C14*1000000)/(U14*1000)</f>
        <v>31361.071452851997</v>
      </c>
      <c r="AG14" s="10">
        <f aca="true" t="shared" si="1" ref="AG14:AG22">(D14*1000000)/(V14*1000)</f>
        <v>31220.576567045755</v>
      </c>
      <c r="AH14" s="10">
        <f aca="true" t="shared" si="2" ref="AH14:AH22">(E14*1000000)/(W14*1000)</f>
        <v>31315.222272114952</v>
      </c>
      <c r="AI14" s="10"/>
      <c r="AJ14" s="10">
        <f aca="true" t="shared" si="3" ref="AJ14:AJ22">(G14*1000000)/(Y14*1000)</f>
        <v>35784.20767982693</v>
      </c>
      <c r="AK14" s="10">
        <f aca="true" t="shared" si="4" ref="AK14:AK22">(H14*1000000)/(Z14*1000)</f>
        <v>71511.02464332036</v>
      </c>
      <c r="AL14" s="10">
        <f aca="true" t="shared" si="5" ref="AL14:AL22">(N14*1000000)/(AA14*1000)</f>
        <v>50716.76300578035</v>
      </c>
      <c r="AM14" s="10">
        <f aca="true" t="shared" si="6" ref="AM14:AM22">(O14*1000000)/(AB14*1000)</f>
        <v>28383.90966831334</v>
      </c>
      <c r="AN14" s="10">
        <f aca="true" t="shared" si="7" ref="AN14:AN22">(P14*1000000)/(AC14*1000)</f>
        <v>68185.47936010739</v>
      </c>
      <c r="AO14" s="10">
        <f aca="true" t="shared" si="8" ref="AO14:AO22">(R14*1000000)/(AD14*1000)</f>
        <v>41875.740972155465</v>
      </c>
    </row>
    <row r="15" spans="1:41" ht="12">
      <c r="A15" s="7">
        <v>1996</v>
      </c>
      <c r="B15" s="16"/>
      <c r="C15" s="16">
        <v>48537</v>
      </c>
      <c r="D15" s="16">
        <v>25894</v>
      </c>
      <c r="E15" s="17">
        <f>C15+D15</f>
        <v>74431</v>
      </c>
      <c r="F15" s="17"/>
      <c r="G15" s="16">
        <v>14305</v>
      </c>
      <c r="H15" s="16">
        <v>11813</v>
      </c>
      <c r="I15" s="16">
        <f aca="true" t="shared" si="9" ref="I15:I25">G15+H15</f>
        <v>26118</v>
      </c>
      <c r="J15" s="20" t="s">
        <v>2</v>
      </c>
      <c r="K15" s="20" t="s">
        <v>2</v>
      </c>
      <c r="L15" s="16"/>
      <c r="M15" s="16"/>
      <c r="N15" s="16">
        <v>5195</v>
      </c>
      <c r="O15" s="16">
        <v>8370</v>
      </c>
      <c r="P15" s="17">
        <f>SUM(G15:O15)</f>
        <v>65801</v>
      </c>
      <c r="Q15" s="17"/>
      <c r="R15" s="17">
        <f>P15+E15</f>
        <v>140232</v>
      </c>
      <c r="S15" s="17">
        <v>15.462999920593749</v>
      </c>
      <c r="T15" s="17"/>
      <c r="U15" s="8">
        <v>1466.1</v>
      </c>
      <c r="V15" s="8">
        <v>761.6</v>
      </c>
      <c r="W15" s="9">
        <f>U15+V15</f>
        <v>2227.7</v>
      </c>
      <c r="X15" s="9"/>
      <c r="Y15" s="8">
        <v>373.8</v>
      </c>
      <c r="Z15" s="8">
        <v>168.1</v>
      </c>
      <c r="AA15" s="8">
        <v>102.5</v>
      </c>
      <c r="AB15" s="8">
        <v>292.4</v>
      </c>
      <c r="AC15" s="9">
        <f>SUM(Y15:AB15)</f>
        <v>936.8</v>
      </c>
      <c r="AD15" s="9">
        <v>3164.6</v>
      </c>
      <c r="AE15" s="9"/>
      <c r="AF15" s="10">
        <f t="shared" si="0"/>
        <v>33106.20012277471</v>
      </c>
      <c r="AG15" s="10">
        <f t="shared" si="1"/>
        <v>33999.47478991596</v>
      </c>
      <c r="AH15" s="10">
        <f t="shared" si="2"/>
        <v>33411.59042959106</v>
      </c>
      <c r="AI15" s="10"/>
      <c r="AJ15" s="10">
        <f t="shared" si="3"/>
        <v>38269.127875869446</v>
      </c>
      <c r="AK15" s="10">
        <f t="shared" si="4"/>
        <v>70273.64663890541</v>
      </c>
      <c r="AL15" s="10">
        <f t="shared" si="5"/>
        <v>50682.92682926829</v>
      </c>
      <c r="AM15" s="10">
        <f t="shared" si="6"/>
        <v>28625.17099863201</v>
      </c>
      <c r="AN15" s="10">
        <f t="shared" si="7"/>
        <v>70240.17933390265</v>
      </c>
      <c r="AO15" s="10">
        <f t="shared" si="8"/>
        <v>44312.70934715288</v>
      </c>
    </row>
    <row r="16" spans="1:41" ht="12">
      <c r="A16" s="7">
        <v>1997</v>
      </c>
      <c r="B16" s="16"/>
      <c r="C16" s="16">
        <v>49523</v>
      </c>
      <c r="D16" s="16">
        <v>26017</v>
      </c>
      <c r="E16" s="17">
        <v>75539</v>
      </c>
      <c r="F16" s="17"/>
      <c r="G16" s="16">
        <v>14673</v>
      </c>
      <c r="H16" s="16">
        <v>11984</v>
      </c>
      <c r="I16" s="16">
        <f t="shared" si="9"/>
        <v>26657</v>
      </c>
      <c r="J16" s="20" t="s">
        <v>2</v>
      </c>
      <c r="K16" s="20" t="s">
        <v>2</v>
      </c>
      <c r="L16" s="16"/>
      <c r="M16" s="16"/>
      <c r="N16" s="16">
        <v>5913</v>
      </c>
      <c r="O16" s="16">
        <v>8484</v>
      </c>
      <c r="P16" s="17">
        <f>SUM(G16:O16)</f>
        <v>67711</v>
      </c>
      <c r="Q16" s="17"/>
      <c r="R16" s="17">
        <v>116594</v>
      </c>
      <c r="S16" s="17">
        <v>12.371537392522429</v>
      </c>
      <c r="T16" s="17"/>
      <c r="U16" s="8">
        <v>1482.4</v>
      </c>
      <c r="V16" s="8">
        <v>774.3</v>
      </c>
      <c r="W16" s="9">
        <v>2256.8</v>
      </c>
      <c r="X16" s="9"/>
      <c r="Y16" s="8">
        <v>372.1</v>
      </c>
      <c r="Z16" s="8">
        <v>179.5</v>
      </c>
      <c r="AA16" s="8">
        <v>112.9</v>
      </c>
      <c r="AB16" s="8">
        <v>291.4</v>
      </c>
      <c r="AC16" s="9">
        <v>956</v>
      </c>
      <c r="AD16" s="9">
        <v>3212.7</v>
      </c>
      <c r="AE16" s="9"/>
      <c r="AF16" s="10">
        <f t="shared" si="0"/>
        <v>33407.31246627091</v>
      </c>
      <c r="AG16" s="10">
        <f t="shared" si="1"/>
        <v>33600.6715743252</v>
      </c>
      <c r="AH16" s="10">
        <f t="shared" si="2"/>
        <v>33471.729883020205</v>
      </c>
      <c r="AI16" s="10"/>
      <c r="AJ16" s="10">
        <f t="shared" si="3"/>
        <v>39432.94813222252</v>
      </c>
      <c r="AK16" s="10">
        <f t="shared" si="4"/>
        <v>66763.23119777159</v>
      </c>
      <c r="AL16" s="10">
        <f t="shared" si="5"/>
        <v>52373.78210806023</v>
      </c>
      <c r="AM16" s="10">
        <f t="shared" si="6"/>
        <v>29114.61908030199</v>
      </c>
      <c r="AN16" s="10">
        <f t="shared" si="7"/>
        <v>70827.40585774058</v>
      </c>
      <c r="AO16" s="10">
        <f t="shared" si="8"/>
        <v>36291.59274130793</v>
      </c>
    </row>
    <row r="17" spans="1:41" ht="12">
      <c r="A17" s="7">
        <v>1998</v>
      </c>
      <c r="B17" s="16"/>
      <c r="C17" s="16">
        <v>52297</v>
      </c>
      <c r="D17" s="16">
        <v>26152</v>
      </c>
      <c r="E17" s="17">
        <v>78450</v>
      </c>
      <c r="F17" s="17"/>
      <c r="G17" s="16">
        <v>14957</v>
      </c>
      <c r="H17" s="16">
        <v>13401</v>
      </c>
      <c r="I17" s="16">
        <f t="shared" si="9"/>
        <v>28358</v>
      </c>
      <c r="J17" s="20" t="s">
        <v>2</v>
      </c>
      <c r="K17" s="20" t="s">
        <v>2</v>
      </c>
      <c r="L17" s="16"/>
      <c r="M17" s="16"/>
      <c r="N17" s="16">
        <v>6333</v>
      </c>
      <c r="O17" s="16">
        <v>9115</v>
      </c>
      <c r="P17" s="17">
        <v>43806</v>
      </c>
      <c r="Q17" s="17"/>
      <c r="R17" s="17">
        <f aca="true" t="shared" si="10" ref="R17:R25">P17+E17</f>
        <v>122256</v>
      </c>
      <c r="S17" s="17">
        <v>12.532778800423706</v>
      </c>
      <c r="T17" s="17"/>
      <c r="U17" s="8">
        <v>1529.7</v>
      </c>
      <c r="V17" s="8">
        <v>768.5</v>
      </c>
      <c r="W17" s="9">
        <v>2298.3</v>
      </c>
      <c r="X17" s="9"/>
      <c r="Y17" s="8">
        <v>373.7</v>
      </c>
      <c r="Z17" s="8">
        <v>183.9</v>
      </c>
      <c r="AA17" s="8">
        <v>120.8</v>
      </c>
      <c r="AB17" s="8">
        <v>305.2</v>
      </c>
      <c r="AC17" s="9">
        <f aca="true" t="shared" si="11" ref="AC17:AC22">SUM(Y17:AB17)</f>
        <v>983.5999999999999</v>
      </c>
      <c r="AD17" s="9">
        <f>AC17+W17</f>
        <v>3281.9</v>
      </c>
      <c r="AE17" s="9"/>
      <c r="AF17" s="10">
        <f t="shared" si="0"/>
        <v>34187.74923187553</v>
      </c>
      <c r="AG17" s="10">
        <f t="shared" si="1"/>
        <v>34029.92843201041</v>
      </c>
      <c r="AH17" s="10">
        <f t="shared" si="2"/>
        <v>34133.92507505548</v>
      </c>
      <c r="AI17" s="10"/>
      <c r="AJ17" s="10">
        <f t="shared" si="3"/>
        <v>40024.08348943002</v>
      </c>
      <c r="AK17" s="10">
        <f t="shared" si="4"/>
        <v>72871.12561174552</v>
      </c>
      <c r="AL17" s="10">
        <f t="shared" si="5"/>
        <v>52425.496688741725</v>
      </c>
      <c r="AM17" s="10">
        <f t="shared" si="6"/>
        <v>29865.661861074706</v>
      </c>
      <c r="AN17" s="10">
        <f t="shared" si="7"/>
        <v>44536.39690931273</v>
      </c>
      <c r="AO17" s="10">
        <f t="shared" si="8"/>
        <v>37251.59206557177</v>
      </c>
    </row>
    <row r="18" spans="1:41" ht="12">
      <c r="A18" s="7">
        <v>1999</v>
      </c>
      <c r="B18" s="16"/>
      <c r="C18" s="16">
        <v>52902</v>
      </c>
      <c r="D18" s="16">
        <v>27237</v>
      </c>
      <c r="E18" s="17">
        <v>80140</v>
      </c>
      <c r="F18" s="17"/>
      <c r="G18" s="16">
        <v>14818</v>
      </c>
      <c r="H18" s="16">
        <v>13293</v>
      </c>
      <c r="I18" s="16">
        <f t="shared" si="9"/>
        <v>28111</v>
      </c>
      <c r="J18" s="20" t="s">
        <v>2</v>
      </c>
      <c r="K18" s="20" t="s">
        <v>2</v>
      </c>
      <c r="L18" s="16"/>
      <c r="M18" s="16"/>
      <c r="N18" s="16">
        <v>7201</v>
      </c>
      <c r="O18" s="16">
        <v>9515</v>
      </c>
      <c r="P18" s="17">
        <f>SUM(G18:O18)</f>
        <v>72938</v>
      </c>
      <c r="Q18" s="17"/>
      <c r="R18" s="17">
        <f t="shared" si="10"/>
        <v>153078</v>
      </c>
      <c r="S18" s="17">
        <v>15.225494405568075</v>
      </c>
      <c r="T18" s="17"/>
      <c r="U18" s="8">
        <v>1522.3</v>
      </c>
      <c r="V18" s="8">
        <v>795.1</v>
      </c>
      <c r="W18" s="9">
        <f>U18+V18</f>
        <v>2317.4</v>
      </c>
      <c r="X18" s="9"/>
      <c r="Y18" s="8">
        <v>380.4</v>
      </c>
      <c r="Z18" s="8">
        <v>195</v>
      </c>
      <c r="AA18" s="8">
        <v>132.2</v>
      </c>
      <c r="AB18" s="8">
        <v>307.1</v>
      </c>
      <c r="AC18" s="9">
        <f t="shared" si="11"/>
        <v>1014.6999999999999</v>
      </c>
      <c r="AD18" s="9">
        <v>3332.2</v>
      </c>
      <c r="AE18" s="9"/>
      <c r="AF18" s="10">
        <f t="shared" si="0"/>
        <v>34751.36306904027</v>
      </c>
      <c r="AG18" s="10">
        <f t="shared" si="1"/>
        <v>34256.06841906678</v>
      </c>
      <c r="AH18" s="10">
        <f t="shared" si="2"/>
        <v>34581.85897989126</v>
      </c>
      <c r="AI18" s="10"/>
      <c r="AJ18" s="10">
        <f t="shared" si="3"/>
        <v>38953.73291272345</v>
      </c>
      <c r="AK18" s="10">
        <f t="shared" si="4"/>
        <v>68169.23076923077</v>
      </c>
      <c r="AL18" s="10">
        <f t="shared" si="5"/>
        <v>54470.499243570346</v>
      </c>
      <c r="AM18" s="10">
        <f t="shared" si="6"/>
        <v>30983.3930315858</v>
      </c>
      <c r="AN18" s="10">
        <f t="shared" si="7"/>
        <v>71881.34423967676</v>
      </c>
      <c r="AO18" s="10">
        <f t="shared" si="8"/>
        <v>45939.019266550626</v>
      </c>
    </row>
    <row r="19" spans="1:41" ht="12">
      <c r="A19" s="7">
        <v>2000</v>
      </c>
      <c r="B19" s="16"/>
      <c r="C19" s="16">
        <v>55680</v>
      </c>
      <c r="D19" s="16">
        <v>29121</v>
      </c>
      <c r="E19" s="17">
        <f aca="true" t="shared" si="12" ref="E19:E34">C19+D19</f>
        <v>84801</v>
      </c>
      <c r="F19" s="17"/>
      <c r="G19" s="16">
        <v>15216</v>
      </c>
      <c r="H19" s="16">
        <v>14707</v>
      </c>
      <c r="I19" s="16">
        <f t="shared" si="9"/>
        <v>29923</v>
      </c>
      <c r="J19" s="20" t="s">
        <v>2</v>
      </c>
      <c r="K19" s="20" t="s">
        <v>2</v>
      </c>
      <c r="L19" s="16"/>
      <c r="M19" s="16"/>
      <c r="N19" s="16">
        <v>8273</v>
      </c>
      <c r="O19" s="16">
        <v>9277</v>
      </c>
      <c r="P19" s="17">
        <v>47472</v>
      </c>
      <c r="Q19" s="17"/>
      <c r="R19" s="17">
        <f t="shared" si="10"/>
        <v>132273</v>
      </c>
      <c r="S19" s="17">
        <v>12.431258289112616</v>
      </c>
      <c r="T19" s="17"/>
      <c r="U19" s="8">
        <v>1528.5</v>
      </c>
      <c r="V19" s="8">
        <v>819.6</v>
      </c>
      <c r="W19" s="9">
        <f>U19+V19</f>
        <v>2348.1</v>
      </c>
      <c r="X19" s="9"/>
      <c r="Y19" s="8">
        <v>382.5</v>
      </c>
      <c r="Z19" s="8">
        <v>210.7</v>
      </c>
      <c r="AA19" s="8">
        <v>147.4</v>
      </c>
      <c r="AB19" s="8">
        <v>307.2</v>
      </c>
      <c r="AC19" s="9">
        <f t="shared" si="11"/>
        <v>1047.8</v>
      </c>
      <c r="AD19" s="9">
        <v>3395.8</v>
      </c>
      <c r="AE19" s="9"/>
      <c r="AF19" s="10">
        <f t="shared" si="0"/>
        <v>36427.8704612365</v>
      </c>
      <c r="AG19" s="10">
        <f t="shared" si="1"/>
        <v>35530.7467057101</v>
      </c>
      <c r="AH19" s="10">
        <f t="shared" si="2"/>
        <v>36114.73105915421</v>
      </c>
      <c r="AI19" s="10"/>
      <c r="AJ19" s="10">
        <f t="shared" si="3"/>
        <v>39780.39215686275</v>
      </c>
      <c r="AK19" s="10">
        <f t="shared" si="4"/>
        <v>69800.66445182724</v>
      </c>
      <c r="AL19" s="10">
        <f t="shared" si="5"/>
        <v>56126.187245590234</v>
      </c>
      <c r="AM19" s="10">
        <f t="shared" si="6"/>
        <v>30198.567708333332</v>
      </c>
      <c r="AN19" s="10">
        <f t="shared" si="7"/>
        <v>45306.35617484253</v>
      </c>
      <c r="AO19" s="10">
        <f t="shared" si="8"/>
        <v>38951.94063254609</v>
      </c>
    </row>
    <row r="20" spans="1:41" ht="12">
      <c r="A20" s="7">
        <v>2001</v>
      </c>
      <c r="B20" s="16"/>
      <c r="C20" s="16">
        <v>58050.98950999999</v>
      </c>
      <c r="D20" s="16">
        <v>33589.01631</v>
      </c>
      <c r="E20" s="17">
        <f t="shared" si="12"/>
        <v>91640.00581999999</v>
      </c>
      <c r="F20" s="17"/>
      <c r="G20" s="16">
        <v>15255.297749999998</v>
      </c>
      <c r="H20" s="16">
        <v>16773.74564</v>
      </c>
      <c r="I20" s="16">
        <f t="shared" si="9"/>
        <v>32029.04339</v>
      </c>
      <c r="J20" s="20" t="s">
        <v>2</v>
      </c>
      <c r="K20" s="20" t="s">
        <v>2</v>
      </c>
      <c r="L20" s="16"/>
      <c r="M20" s="16"/>
      <c r="N20" s="16">
        <v>7862.051110000001</v>
      </c>
      <c r="O20" s="16">
        <v>8131.66087</v>
      </c>
      <c r="P20" s="17">
        <f aca="true" t="shared" si="13" ref="P20:P34">SUM(G20:O20)</f>
        <v>80051.79876</v>
      </c>
      <c r="Q20" s="17"/>
      <c r="R20" s="17">
        <f t="shared" si="10"/>
        <v>171691.80458</v>
      </c>
      <c r="S20" s="17">
        <v>15.288984782712792</v>
      </c>
      <c r="T20" s="17"/>
      <c r="U20" s="8">
        <v>1537.2</v>
      </c>
      <c r="V20" s="8">
        <v>870.6</v>
      </c>
      <c r="W20" s="9">
        <f>U20+V20</f>
        <v>2407.8</v>
      </c>
      <c r="X20" s="9"/>
      <c r="Y20" s="8">
        <v>387.2</v>
      </c>
      <c r="Z20" s="8">
        <v>209.3</v>
      </c>
      <c r="AA20" s="8">
        <v>156.7</v>
      </c>
      <c r="AB20" s="8">
        <v>315.2</v>
      </c>
      <c r="AC20" s="9">
        <f t="shared" si="11"/>
        <v>1068.4</v>
      </c>
      <c r="AD20" s="9">
        <v>3476.3</v>
      </c>
      <c r="AE20" s="9"/>
      <c r="AF20" s="10">
        <f t="shared" si="0"/>
        <v>37764.109751496224</v>
      </c>
      <c r="AG20" s="10">
        <f t="shared" si="1"/>
        <v>38581.45682288077</v>
      </c>
      <c r="AH20" s="10">
        <f t="shared" si="2"/>
        <v>38059.64192208654</v>
      </c>
      <c r="AI20" s="10"/>
      <c r="AJ20" s="10">
        <f t="shared" si="3"/>
        <v>39399.012784090904</v>
      </c>
      <c r="AK20" s="10">
        <f t="shared" si="4"/>
        <v>80142.11963688486</v>
      </c>
      <c r="AL20" s="10">
        <f t="shared" si="5"/>
        <v>50172.62992980218</v>
      </c>
      <c r="AM20" s="10">
        <f t="shared" si="6"/>
        <v>25798.41646573604</v>
      </c>
      <c r="AN20" s="10">
        <f t="shared" si="7"/>
        <v>74926.80527892175</v>
      </c>
      <c r="AO20" s="10">
        <f t="shared" si="8"/>
        <v>49389.236999108245</v>
      </c>
    </row>
    <row r="21" spans="1:41" ht="12">
      <c r="A21" s="7">
        <v>2002</v>
      </c>
      <c r="B21" s="16"/>
      <c r="C21" s="16">
        <v>61352</v>
      </c>
      <c r="D21" s="16">
        <v>33112</v>
      </c>
      <c r="E21" s="17">
        <f t="shared" si="12"/>
        <v>94464</v>
      </c>
      <c r="F21" s="17"/>
      <c r="G21" s="16">
        <v>16294</v>
      </c>
      <c r="H21" s="16">
        <v>14887</v>
      </c>
      <c r="I21" s="16">
        <f t="shared" si="9"/>
        <v>31181</v>
      </c>
      <c r="J21" s="20" t="s">
        <v>2</v>
      </c>
      <c r="K21" s="20" t="s">
        <v>2</v>
      </c>
      <c r="L21" s="16"/>
      <c r="M21" s="16"/>
      <c r="N21" s="16">
        <v>9722</v>
      </c>
      <c r="O21" s="16">
        <v>10155</v>
      </c>
      <c r="P21" s="17">
        <f t="shared" si="13"/>
        <v>82239</v>
      </c>
      <c r="Q21" s="17"/>
      <c r="R21" s="17">
        <f t="shared" si="10"/>
        <v>176703</v>
      </c>
      <c r="S21" s="17">
        <v>15.162187425278425</v>
      </c>
      <c r="T21" s="17"/>
      <c r="U21" s="8">
        <v>1555.1</v>
      </c>
      <c r="V21" s="8">
        <v>888.7</v>
      </c>
      <c r="W21" s="9">
        <f>U21+V21</f>
        <v>2443.8</v>
      </c>
      <c r="X21" s="9"/>
      <c r="Y21" s="8">
        <v>393.8</v>
      </c>
      <c r="Z21" s="8">
        <v>202.1</v>
      </c>
      <c r="AA21" s="8">
        <v>173.9</v>
      </c>
      <c r="AB21" s="8">
        <v>317.9</v>
      </c>
      <c r="AC21" s="9">
        <f t="shared" si="11"/>
        <v>1087.6999999999998</v>
      </c>
      <c r="AD21" s="9">
        <f>AC21+W21</f>
        <v>3531.5</v>
      </c>
      <c r="AE21" s="9"/>
      <c r="AF21" s="10">
        <f t="shared" si="0"/>
        <v>39452.125265256254</v>
      </c>
      <c r="AG21" s="10">
        <f t="shared" si="1"/>
        <v>37258.917519972994</v>
      </c>
      <c r="AH21" s="10">
        <f t="shared" si="2"/>
        <v>38654.554382519025</v>
      </c>
      <c r="AI21" s="10"/>
      <c r="AJ21" s="10">
        <f t="shared" si="3"/>
        <v>41376.33316404266</v>
      </c>
      <c r="AK21" s="10">
        <f t="shared" si="4"/>
        <v>73661.55368629392</v>
      </c>
      <c r="AL21" s="10">
        <f t="shared" si="5"/>
        <v>55905.692926969525</v>
      </c>
      <c r="AM21" s="10">
        <f t="shared" si="6"/>
        <v>31944.007549543883</v>
      </c>
      <c r="AN21" s="10">
        <f t="shared" si="7"/>
        <v>75608.1640158132</v>
      </c>
      <c r="AO21" s="10">
        <f t="shared" si="8"/>
        <v>50036.245221577235</v>
      </c>
    </row>
    <row r="22" spans="1:41" ht="12">
      <c r="A22" s="7">
        <v>2003</v>
      </c>
      <c r="B22" s="16"/>
      <c r="C22" s="16">
        <v>58588</v>
      </c>
      <c r="D22" s="16">
        <v>35439</v>
      </c>
      <c r="E22" s="17">
        <v>94026</v>
      </c>
      <c r="F22" s="17"/>
      <c r="G22" s="16">
        <v>16883</v>
      </c>
      <c r="H22" s="16">
        <v>15260</v>
      </c>
      <c r="I22" s="16">
        <f t="shared" si="9"/>
        <v>32143</v>
      </c>
      <c r="J22" s="20" t="s">
        <v>2</v>
      </c>
      <c r="K22" s="20" t="s">
        <v>2</v>
      </c>
      <c r="L22" s="16"/>
      <c r="M22" s="16"/>
      <c r="N22" s="17">
        <v>10899</v>
      </c>
      <c r="O22" s="16">
        <v>10857</v>
      </c>
      <c r="P22" s="17">
        <v>53900</v>
      </c>
      <c r="Q22" s="17"/>
      <c r="R22" s="17">
        <f t="shared" si="10"/>
        <v>147926</v>
      </c>
      <c r="S22" s="17">
        <v>12.288867797779641</v>
      </c>
      <c r="T22" s="17"/>
      <c r="U22" s="8">
        <v>1542.5</v>
      </c>
      <c r="V22" s="8">
        <v>912.4</v>
      </c>
      <c r="W22" s="9">
        <f>U22+V22</f>
        <v>2454.9</v>
      </c>
      <c r="X22" s="9"/>
      <c r="Y22" s="8">
        <v>406.4</v>
      </c>
      <c r="Z22" s="8">
        <v>214</v>
      </c>
      <c r="AA22" s="8">
        <v>179.9</v>
      </c>
      <c r="AB22" s="8">
        <v>320.4</v>
      </c>
      <c r="AC22" s="9">
        <f t="shared" si="11"/>
        <v>1120.6999999999998</v>
      </c>
      <c r="AD22" s="9">
        <f>AC22+W22</f>
        <v>3575.6</v>
      </c>
      <c r="AE22" s="9"/>
      <c r="AF22" s="10">
        <f t="shared" si="0"/>
        <v>37982.495948136144</v>
      </c>
      <c r="AG22" s="10">
        <f t="shared" si="1"/>
        <v>38841.51687856203</v>
      </c>
      <c r="AH22" s="10">
        <f t="shared" si="2"/>
        <v>38301.356470732004</v>
      </c>
      <c r="AI22" s="10"/>
      <c r="AJ22" s="10">
        <f t="shared" si="3"/>
        <v>41542.81496062992</v>
      </c>
      <c r="AK22" s="10">
        <f t="shared" si="4"/>
        <v>71308.41121495327</v>
      </c>
      <c r="AL22" s="10">
        <f t="shared" si="5"/>
        <v>60583.65758754864</v>
      </c>
      <c r="AM22" s="10">
        <f t="shared" si="6"/>
        <v>33885.76779026217</v>
      </c>
      <c r="AN22" s="10">
        <f t="shared" si="7"/>
        <v>48094.94066208621</v>
      </c>
      <c r="AO22" s="10">
        <f t="shared" si="8"/>
        <v>41370.95872021479</v>
      </c>
    </row>
    <row r="23" spans="1:41" ht="12">
      <c r="A23" s="7">
        <v>2004</v>
      </c>
      <c r="B23" s="16"/>
      <c r="C23" s="16">
        <v>58779.622006317935</v>
      </c>
      <c r="D23" s="16">
        <v>36894.01677243387</v>
      </c>
      <c r="E23" s="17">
        <f t="shared" si="12"/>
        <v>95673.6387787518</v>
      </c>
      <c r="F23" s="17"/>
      <c r="G23" s="16">
        <v>17060.32371001793</v>
      </c>
      <c r="H23" s="16">
        <v>16859.080572706043</v>
      </c>
      <c r="I23" s="16">
        <f t="shared" si="9"/>
        <v>33919.404282723975</v>
      </c>
      <c r="J23" s="20" t="s">
        <v>2</v>
      </c>
      <c r="K23" s="20" t="s">
        <v>2</v>
      </c>
      <c r="L23" s="16"/>
      <c r="M23" s="16"/>
      <c r="N23" s="17">
        <v>10570.546311824257</v>
      </c>
      <c r="O23" s="16">
        <v>10935.74300294961</v>
      </c>
      <c r="P23" s="17">
        <f t="shared" si="13"/>
        <v>89345.09788022182</v>
      </c>
      <c r="Q23" s="17"/>
      <c r="R23" s="17">
        <f t="shared" si="10"/>
        <v>185018.73665897362</v>
      </c>
      <c r="S23" s="17">
        <v>14.777616391814053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57766.55036318215</v>
      </c>
      <c r="D24" s="16">
        <v>39761.03459258026</v>
      </c>
      <c r="E24" s="17">
        <f t="shared" si="12"/>
        <v>97527.5849557624</v>
      </c>
      <c r="F24" s="17"/>
      <c r="G24" s="16">
        <v>17381.893757796006</v>
      </c>
      <c r="H24" s="16">
        <v>17106.71359305469</v>
      </c>
      <c r="I24" s="16">
        <f t="shared" si="9"/>
        <v>34488.607350850696</v>
      </c>
      <c r="J24" s="20" t="s">
        <v>2</v>
      </c>
      <c r="K24" s="20" t="s">
        <v>2</v>
      </c>
      <c r="L24" s="16"/>
      <c r="M24" s="16"/>
      <c r="N24" s="17">
        <v>10331.793144005724</v>
      </c>
      <c r="O24" s="16">
        <v>11413.014074702178</v>
      </c>
      <c r="P24" s="17">
        <f t="shared" si="13"/>
        <v>90722.0219204093</v>
      </c>
      <c r="Q24" s="17"/>
      <c r="R24" s="17">
        <f t="shared" si="10"/>
        <v>188249.60687617172</v>
      </c>
      <c r="S24" s="17">
        <v>14.65611334136614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62830.766120000015</v>
      </c>
      <c r="D25" s="16">
        <v>43535.588872</v>
      </c>
      <c r="E25" s="17">
        <f t="shared" si="12"/>
        <v>106366.35499200001</v>
      </c>
      <c r="F25" s="17"/>
      <c r="G25" s="16">
        <v>15357.418436</v>
      </c>
      <c r="H25" s="16">
        <v>18757.373116000002</v>
      </c>
      <c r="I25" s="16">
        <f t="shared" si="9"/>
        <v>34114.791552</v>
      </c>
      <c r="J25" s="20" t="s">
        <v>2</v>
      </c>
      <c r="K25" s="20" t="s">
        <v>2</v>
      </c>
      <c r="L25" s="16"/>
      <c r="M25" s="16"/>
      <c r="N25" s="17">
        <v>8003.286794</v>
      </c>
      <c r="O25" s="16">
        <v>9090.555926</v>
      </c>
      <c r="P25" s="17">
        <f t="shared" si="13"/>
        <v>85323.425824</v>
      </c>
      <c r="Q25" s="17"/>
      <c r="R25" s="17">
        <f t="shared" si="10"/>
        <v>191689.780816</v>
      </c>
      <c r="S25" s="17">
        <v>14.469554202588528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131.3490679943625</v>
      </c>
      <c r="C26" s="16">
        <v>71606.35815156</v>
      </c>
      <c r="D26" s="16">
        <v>45060.27073589173</v>
      </c>
      <c r="E26" s="17">
        <f t="shared" si="12"/>
        <v>116666.62888745172</v>
      </c>
      <c r="F26" s="17"/>
      <c r="G26" s="20" t="s">
        <v>2</v>
      </c>
      <c r="H26" s="20" t="s">
        <v>2</v>
      </c>
      <c r="I26" s="16">
        <v>37618.20739596643</v>
      </c>
      <c r="J26" s="20" t="s">
        <v>2</v>
      </c>
      <c r="K26" s="20" t="s">
        <v>2</v>
      </c>
      <c r="L26" s="16">
        <v>16388.433320933444</v>
      </c>
      <c r="M26" s="16">
        <v>11470.004150488676</v>
      </c>
      <c r="N26" s="20" t="s">
        <v>2</v>
      </c>
      <c r="O26" s="20" t="s">
        <v>2</v>
      </c>
      <c r="P26" s="17">
        <f t="shared" si="13"/>
        <v>65476.644867388546</v>
      </c>
      <c r="Q26" s="17"/>
      <c r="R26" s="17">
        <f>B26+C26+D26+I26+L26+M26</f>
        <v>182274.62282283462</v>
      </c>
      <c r="S26" s="17">
        <v>13.206277092308602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127.14776579767664</v>
      </c>
      <c r="C27" s="16">
        <v>69028.55141087621</v>
      </c>
      <c r="D27" s="16">
        <v>46719.452247397225</v>
      </c>
      <c r="E27" s="17">
        <f t="shared" si="12"/>
        <v>115748.00365827343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64720.408586441656</v>
      </c>
      <c r="Q27" s="17"/>
      <c r="R27" s="17">
        <f>B27+C27+D27+P27</f>
        <v>180595.56001051277</v>
      </c>
      <c r="S27" s="17">
        <v>12.836368636109086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1174.8889673987044</v>
      </c>
      <c r="C28" s="16">
        <v>59135.921184240025</v>
      </c>
      <c r="D28" s="16">
        <v>45410.08405689185</v>
      </c>
      <c r="E28" s="17">
        <f t="shared" si="12"/>
        <v>104546.00524113188</v>
      </c>
      <c r="F28" s="17"/>
      <c r="G28" s="20" t="s">
        <v>2</v>
      </c>
      <c r="H28" s="20" t="s">
        <v>2</v>
      </c>
      <c r="I28" s="20" t="s">
        <v>2</v>
      </c>
      <c r="J28" s="16">
        <v>37253.564767211996</v>
      </c>
      <c r="K28" s="16">
        <v>32640.138930151817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3"/>
        <v>69893.70369736382</v>
      </c>
      <c r="Q28" s="17"/>
      <c r="R28" s="17">
        <f>P28+B28+C28+D28</f>
        <v>175614.5979058944</v>
      </c>
      <c r="S28" s="17">
        <v>12.782494038140143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57628.479</v>
      </c>
      <c r="D29" s="16">
        <v>41058.75499999998</v>
      </c>
      <c r="E29" s="17">
        <f t="shared" si="12"/>
        <v>98687.23399999998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67762.222</v>
      </c>
      <c r="Q29" s="17"/>
      <c r="R29" s="17">
        <f aca="true" t="shared" si="14" ref="R29:R34">P29+B29+C29+D29</f>
        <v>166449.45599999998</v>
      </c>
      <c r="S29" s="17">
        <v>11.958837072641964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59969.64673426483</v>
      </c>
      <c r="D30" s="16">
        <v>41734.49508752748</v>
      </c>
      <c r="E30" s="17">
        <f t="shared" si="12"/>
        <v>101704.14182179232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74610.05600321968</v>
      </c>
      <c r="Q30" s="17"/>
      <c r="R30" s="17">
        <f t="shared" si="14"/>
        <v>176314.19782501197</v>
      </c>
      <c r="S30" s="17">
        <v>12.474018972395791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1564.762</v>
      </c>
      <c r="C31" s="16">
        <v>56646.883</v>
      </c>
      <c r="D31" s="16">
        <v>39181.034</v>
      </c>
      <c r="E31" s="17">
        <f t="shared" si="12"/>
        <v>95827.917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70248.564</v>
      </c>
      <c r="Q31" s="17"/>
      <c r="R31" s="17">
        <f t="shared" si="14"/>
        <v>167641.24300000002</v>
      </c>
      <c r="S31" s="17">
        <v>11.460400496048697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12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145.769</v>
      </c>
      <c r="C32" s="16">
        <v>50761.381</v>
      </c>
      <c r="D32" s="16">
        <v>40608.792</v>
      </c>
      <c r="E32" s="17">
        <f t="shared" si="12"/>
        <v>91370.17300000001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53478.778</v>
      </c>
      <c r="Q32" s="17"/>
      <c r="R32" s="17">
        <v>144994.72</v>
      </c>
      <c r="S32" s="17">
        <v>10.024387700420471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12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12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3"/>
        <v>0</v>
      </c>
      <c r="Q33" s="17"/>
      <c r="R33" s="17">
        <f t="shared" si="14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5" ref="AF32:AH34">(C33*1000000)/(U33*1000)</f>
        <v>#DIV/0!</v>
      </c>
      <c r="AG33" s="10" t="e">
        <f t="shared" si="15"/>
        <v>#DIV/0!</v>
      </c>
      <c r="AH33" s="10" t="e">
        <f t="shared" si="15"/>
        <v>#DIV/0!</v>
      </c>
      <c r="AI33" s="10"/>
      <c r="AJ33" s="10" t="e">
        <f aca="true" t="shared" si="16" ref="AJ32:AK34">(G33*1000000)/(Y33*1000)</f>
        <v>#VALUE!</v>
      </c>
      <c r="AK33" s="10" t="e">
        <f t="shared" si="16"/>
        <v>#VALUE!</v>
      </c>
      <c r="AL33" s="10" t="e">
        <f aca="true" t="shared" si="17" ref="AL32:AN34">(N33*1000000)/(AA33*1000)</f>
        <v>#VALUE!</v>
      </c>
      <c r="AM33" s="10" t="e">
        <f t="shared" si="17"/>
        <v>#VALUE!</v>
      </c>
      <c r="AN33" s="10" t="e">
        <f t="shared" si="17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12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3"/>
        <v>0</v>
      </c>
      <c r="Q34" s="17"/>
      <c r="R34" s="17">
        <f t="shared" si="14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5"/>
        <v>#DIV/0!</v>
      </c>
      <c r="AG34" s="10" t="e">
        <f t="shared" si="15"/>
        <v>#DIV/0!</v>
      </c>
      <c r="AH34" s="10" t="e">
        <f t="shared" si="15"/>
        <v>#DIV/0!</v>
      </c>
      <c r="AI34" s="10"/>
      <c r="AJ34" s="10" t="e">
        <f t="shared" si="16"/>
        <v>#VALUE!</v>
      </c>
      <c r="AK34" s="10" t="e">
        <f t="shared" si="16"/>
        <v>#VALUE!</v>
      </c>
      <c r="AL34" s="10" t="e">
        <f t="shared" si="17"/>
        <v>#VALUE!</v>
      </c>
      <c r="AM34" s="10" t="e">
        <f t="shared" si="17"/>
        <v>#VALUE!</v>
      </c>
      <c r="AN34" s="10" t="e">
        <f t="shared" si="17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42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7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1.1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30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441</v>
      </c>
      <c r="D14" s="16">
        <v>143</v>
      </c>
      <c r="E14" s="17">
        <f>C14+D14</f>
        <v>584</v>
      </c>
      <c r="F14" s="17"/>
      <c r="G14" s="16">
        <v>111</v>
      </c>
      <c r="H14" s="16">
        <v>115</v>
      </c>
      <c r="I14" s="16">
        <f>G14+H14</f>
        <v>226</v>
      </c>
      <c r="J14" s="19" t="s">
        <v>2</v>
      </c>
      <c r="K14" s="19" t="s">
        <v>2</v>
      </c>
      <c r="L14" s="16"/>
      <c r="M14" s="16"/>
      <c r="N14" s="16">
        <v>21</v>
      </c>
      <c r="O14" s="16">
        <v>76</v>
      </c>
      <c r="P14" s="17">
        <v>322</v>
      </c>
      <c r="Q14" s="17"/>
      <c r="R14" s="17">
        <f>P14+E14</f>
        <v>906</v>
      </c>
      <c r="S14" s="17">
        <v>15.827384877428486</v>
      </c>
      <c r="T14" s="17"/>
      <c r="U14" s="8">
        <v>14.8</v>
      </c>
      <c r="V14" s="8">
        <v>3.5</v>
      </c>
      <c r="W14" s="9">
        <f>U14+V14</f>
        <v>18.3</v>
      </c>
      <c r="X14" s="9"/>
      <c r="Y14" s="8">
        <v>3</v>
      </c>
      <c r="Z14" s="8">
        <v>1.7</v>
      </c>
      <c r="AA14" s="8">
        <v>0.4</v>
      </c>
      <c r="AB14" s="8">
        <v>2.7</v>
      </c>
      <c r="AC14" s="9">
        <v>7.8</v>
      </c>
      <c r="AD14" s="9">
        <f>AC14+W14</f>
        <v>26.1</v>
      </c>
      <c r="AE14" s="9"/>
      <c r="AF14" s="10">
        <f aca="true" t="shared" si="0" ref="AF14:AF22">(C14*1000000)/(U14*1000)</f>
        <v>29797.297297297297</v>
      </c>
      <c r="AG14" s="10">
        <f aca="true" t="shared" si="1" ref="AG14:AG22">(D14*1000000)/(V14*1000)</f>
        <v>40857.142857142855</v>
      </c>
      <c r="AH14" s="10">
        <f aca="true" t="shared" si="2" ref="AH14:AH22">(E14*1000000)/(W14*1000)</f>
        <v>31912.56830601093</v>
      </c>
      <c r="AI14" s="10"/>
      <c r="AJ14" s="10">
        <f aca="true" t="shared" si="3" ref="AJ14:AJ22">(G14*1000000)/(Y14*1000)</f>
        <v>37000</v>
      </c>
      <c r="AK14" s="10">
        <f aca="true" t="shared" si="4" ref="AK14:AK22">(H14*1000000)/(Z14*1000)</f>
        <v>67647.05882352941</v>
      </c>
      <c r="AL14" s="10">
        <f aca="true" t="shared" si="5" ref="AL14:AL22">(N14*1000000)/(AA14*1000)</f>
        <v>52500</v>
      </c>
      <c r="AM14" s="10">
        <f aca="true" t="shared" si="6" ref="AM14:AM22">(O14*1000000)/(AB14*1000)</f>
        <v>28148.14814814815</v>
      </c>
      <c r="AN14" s="10">
        <f aca="true" t="shared" si="7" ref="AN14:AN22">(P14*1000000)/(AC14*1000)</f>
        <v>41282.05128205128</v>
      </c>
      <c r="AO14" s="10">
        <f aca="true" t="shared" si="8" ref="AO14:AO22">(R14*1000000)/(AD14*1000)</f>
        <v>34712.64367816092</v>
      </c>
    </row>
    <row r="15" spans="1:41" ht="12">
      <c r="A15" s="7">
        <v>1996</v>
      </c>
      <c r="B15" s="16"/>
      <c r="C15" s="16">
        <v>418</v>
      </c>
      <c r="D15" s="16">
        <v>182</v>
      </c>
      <c r="E15" s="17">
        <f>C15+D15</f>
        <v>600</v>
      </c>
      <c r="F15" s="17"/>
      <c r="G15" s="16">
        <v>117</v>
      </c>
      <c r="H15" s="16">
        <v>119</v>
      </c>
      <c r="I15" s="16">
        <f aca="true" t="shared" si="9" ref="I15:I25">G15+H15</f>
        <v>236</v>
      </c>
      <c r="J15" s="19" t="s">
        <v>2</v>
      </c>
      <c r="K15" s="19" t="s">
        <v>2</v>
      </c>
      <c r="L15" s="16"/>
      <c r="M15" s="16"/>
      <c r="N15" s="16">
        <v>27</v>
      </c>
      <c r="O15" s="16">
        <v>76</v>
      </c>
      <c r="P15" s="17">
        <f>SUM(G15:O15)</f>
        <v>575</v>
      </c>
      <c r="Q15" s="17"/>
      <c r="R15" s="17">
        <f>P15+E15</f>
        <v>1175</v>
      </c>
      <c r="S15" s="17">
        <v>19.3280389629052</v>
      </c>
      <c r="T15" s="17"/>
      <c r="U15" s="8">
        <v>13.1</v>
      </c>
      <c r="V15" s="8">
        <v>4</v>
      </c>
      <c r="W15" s="9">
        <f>U15+V15</f>
        <v>17.1</v>
      </c>
      <c r="X15" s="9"/>
      <c r="Y15" s="8">
        <v>3</v>
      </c>
      <c r="Z15" s="8">
        <v>1.6</v>
      </c>
      <c r="AA15" s="8">
        <v>0.6</v>
      </c>
      <c r="AB15" s="8">
        <v>2.6</v>
      </c>
      <c r="AC15" s="9">
        <f>SUM(Y15:AB15)</f>
        <v>7.799999999999999</v>
      </c>
      <c r="AD15" s="9">
        <f>AC15+W15</f>
        <v>24.9</v>
      </c>
      <c r="AE15" s="9"/>
      <c r="AF15" s="10">
        <f t="shared" si="0"/>
        <v>31908.396946564884</v>
      </c>
      <c r="AG15" s="10">
        <f t="shared" si="1"/>
        <v>45500</v>
      </c>
      <c r="AH15" s="10">
        <f t="shared" si="2"/>
        <v>35087.71929824561</v>
      </c>
      <c r="AI15" s="10"/>
      <c r="AJ15" s="10">
        <f t="shared" si="3"/>
        <v>39000</v>
      </c>
      <c r="AK15" s="10">
        <f t="shared" si="4"/>
        <v>74375</v>
      </c>
      <c r="AL15" s="10">
        <f t="shared" si="5"/>
        <v>45000</v>
      </c>
      <c r="AM15" s="10">
        <f t="shared" si="6"/>
        <v>29230.76923076923</v>
      </c>
      <c r="AN15" s="10">
        <f t="shared" si="7"/>
        <v>73717.94871794873</v>
      </c>
      <c r="AO15" s="10">
        <f t="shared" si="8"/>
        <v>47188.75502008032</v>
      </c>
    </row>
    <row r="16" spans="1:41" ht="12">
      <c r="A16" s="7">
        <v>1997</v>
      </c>
      <c r="B16" s="16"/>
      <c r="C16" s="16">
        <v>400</v>
      </c>
      <c r="D16" s="16">
        <v>181</v>
      </c>
      <c r="E16" s="17">
        <f>C16+D16</f>
        <v>581</v>
      </c>
      <c r="F16" s="17"/>
      <c r="G16" s="16">
        <v>121</v>
      </c>
      <c r="H16" s="16">
        <v>122</v>
      </c>
      <c r="I16" s="16">
        <f t="shared" si="9"/>
        <v>243</v>
      </c>
      <c r="J16" s="19" t="s">
        <v>2</v>
      </c>
      <c r="K16" s="19" t="s">
        <v>2</v>
      </c>
      <c r="L16" s="16"/>
      <c r="M16" s="16"/>
      <c r="N16" s="16">
        <v>34</v>
      </c>
      <c r="O16" s="16">
        <v>80</v>
      </c>
      <c r="P16" s="17">
        <f>SUM(G16:O16)</f>
        <v>600</v>
      </c>
      <c r="Q16" s="17"/>
      <c r="R16" s="17">
        <v>939</v>
      </c>
      <c r="S16" s="17">
        <v>15.231690361348056</v>
      </c>
      <c r="T16" s="17"/>
      <c r="U16" s="8">
        <v>13.6</v>
      </c>
      <c r="V16" s="8">
        <v>4.7</v>
      </c>
      <c r="W16" s="9">
        <v>18.4</v>
      </c>
      <c r="X16" s="9"/>
      <c r="Y16" s="8">
        <v>3.2</v>
      </c>
      <c r="Z16" s="8">
        <v>1.8</v>
      </c>
      <c r="AA16" s="8">
        <v>0.7</v>
      </c>
      <c r="AB16" s="8">
        <v>2.7</v>
      </c>
      <c r="AC16" s="9">
        <f>SUM(Y16:AB16)</f>
        <v>8.4</v>
      </c>
      <c r="AD16" s="9">
        <f>AC16+W16</f>
        <v>26.799999999999997</v>
      </c>
      <c r="AE16" s="9"/>
      <c r="AF16" s="10">
        <f t="shared" si="0"/>
        <v>29411.764705882353</v>
      </c>
      <c r="AG16" s="10">
        <f t="shared" si="1"/>
        <v>38510.63829787234</v>
      </c>
      <c r="AH16" s="10">
        <f t="shared" si="2"/>
        <v>31576.08695652174</v>
      </c>
      <c r="AI16" s="10"/>
      <c r="AJ16" s="10">
        <f t="shared" si="3"/>
        <v>37812.5</v>
      </c>
      <c r="AK16" s="10">
        <f t="shared" si="4"/>
        <v>67777.77777777778</v>
      </c>
      <c r="AL16" s="10">
        <f t="shared" si="5"/>
        <v>48571.42857142857</v>
      </c>
      <c r="AM16" s="10">
        <f t="shared" si="6"/>
        <v>29629.62962962963</v>
      </c>
      <c r="AN16" s="10">
        <f t="shared" si="7"/>
        <v>71428.57142857143</v>
      </c>
      <c r="AO16" s="10">
        <f t="shared" si="8"/>
        <v>35037.31343283583</v>
      </c>
    </row>
    <row r="17" spans="1:41" ht="12">
      <c r="A17" s="7">
        <v>1998</v>
      </c>
      <c r="B17" s="16"/>
      <c r="C17" s="16">
        <v>408</v>
      </c>
      <c r="D17" s="16">
        <v>167</v>
      </c>
      <c r="E17" s="17">
        <f>C17+D17</f>
        <v>575</v>
      </c>
      <c r="F17" s="17"/>
      <c r="G17" s="16">
        <v>116</v>
      </c>
      <c r="H17" s="16">
        <v>125</v>
      </c>
      <c r="I17" s="16">
        <f t="shared" si="9"/>
        <v>241</v>
      </c>
      <c r="J17" s="19" t="s">
        <v>2</v>
      </c>
      <c r="K17" s="19" t="s">
        <v>2</v>
      </c>
      <c r="L17" s="16"/>
      <c r="M17" s="16"/>
      <c r="N17" s="16">
        <v>37</v>
      </c>
      <c r="O17" s="16">
        <v>78</v>
      </c>
      <c r="P17" s="17">
        <v>355</v>
      </c>
      <c r="Q17" s="17"/>
      <c r="R17" s="17">
        <f>P17+E17</f>
        <v>930</v>
      </c>
      <c r="S17" s="17">
        <v>14.951777527119534</v>
      </c>
      <c r="T17" s="17"/>
      <c r="U17" s="8">
        <v>13.8</v>
      </c>
      <c r="V17" s="8">
        <v>4</v>
      </c>
      <c r="W17" s="9">
        <v>17.9</v>
      </c>
      <c r="X17" s="9"/>
      <c r="Y17" s="8">
        <v>3</v>
      </c>
      <c r="Z17" s="8">
        <v>1.7</v>
      </c>
      <c r="AA17" s="8">
        <v>0.8</v>
      </c>
      <c r="AB17" s="8">
        <v>2.6</v>
      </c>
      <c r="AC17" s="9">
        <f>SUM(Y17:AB17)</f>
        <v>8.1</v>
      </c>
      <c r="AD17" s="9">
        <v>25.9</v>
      </c>
      <c r="AE17" s="9"/>
      <c r="AF17" s="10">
        <f t="shared" si="0"/>
        <v>29565.217391304348</v>
      </c>
      <c r="AG17" s="10">
        <f t="shared" si="1"/>
        <v>41750</v>
      </c>
      <c r="AH17" s="10">
        <f t="shared" si="2"/>
        <v>32122.90502793296</v>
      </c>
      <c r="AI17" s="10"/>
      <c r="AJ17" s="10">
        <f t="shared" si="3"/>
        <v>38666.666666666664</v>
      </c>
      <c r="AK17" s="10">
        <f t="shared" si="4"/>
        <v>73529.41176470589</v>
      </c>
      <c r="AL17" s="10">
        <f t="shared" si="5"/>
        <v>46250</v>
      </c>
      <c r="AM17" s="10">
        <f t="shared" si="6"/>
        <v>30000</v>
      </c>
      <c r="AN17" s="10">
        <f t="shared" si="7"/>
        <v>43827.16049382716</v>
      </c>
      <c r="AO17" s="10">
        <f t="shared" si="8"/>
        <v>35907.33590733591</v>
      </c>
    </row>
    <row r="18" spans="1:41" ht="12">
      <c r="A18" s="7">
        <v>1999</v>
      </c>
      <c r="B18" s="16"/>
      <c r="C18" s="16">
        <v>428</v>
      </c>
      <c r="D18" s="16">
        <v>166</v>
      </c>
      <c r="E18" s="17">
        <f>C18+D18</f>
        <v>594</v>
      </c>
      <c r="F18" s="17"/>
      <c r="G18" s="16">
        <v>110</v>
      </c>
      <c r="H18" s="16">
        <v>116</v>
      </c>
      <c r="I18" s="16">
        <f t="shared" si="9"/>
        <v>226</v>
      </c>
      <c r="J18" s="19" t="s">
        <v>2</v>
      </c>
      <c r="K18" s="19" t="s">
        <v>2</v>
      </c>
      <c r="L18" s="16"/>
      <c r="M18" s="16"/>
      <c r="N18" s="16">
        <v>42</v>
      </c>
      <c r="O18" s="16">
        <v>80</v>
      </c>
      <c r="P18" s="17">
        <v>347</v>
      </c>
      <c r="Q18" s="17"/>
      <c r="R18" s="17">
        <f>P18+E18</f>
        <v>941</v>
      </c>
      <c r="S18" s="17">
        <v>14.636752860300712</v>
      </c>
      <c r="T18" s="17"/>
      <c r="U18" s="8">
        <v>14.5</v>
      </c>
      <c r="V18" s="8">
        <v>4.3</v>
      </c>
      <c r="W18" s="9">
        <v>18.8</v>
      </c>
      <c r="X18" s="9"/>
      <c r="Y18" s="8">
        <v>3</v>
      </c>
      <c r="Z18" s="8">
        <v>1.7</v>
      </c>
      <c r="AA18" s="8">
        <v>0.8</v>
      </c>
      <c r="AB18" s="8">
        <v>2.6</v>
      </c>
      <c r="AC18" s="9">
        <v>8.1</v>
      </c>
      <c r="AD18" s="9">
        <v>26.8</v>
      </c>
      <c r="AE18" s="9"/>
      <c r="AF18" s="10">
        <f t="shared" si="0"/>
        <v>29517.241379310344</v>
      </c>
      <c r="AG18" s="10">
        <f t="shared" si="1"/>
        <v>38604.651162790695</v>
      </c>
      <c r="AH18" s="10">
        <f t="shared" si="2"/>
        <v>31595.744680851065</v>
      </c>
      <c r="AI18" s="10"/>
      <c r="AJ18" s="10">
        <f t="shared" si="3"/>
        <v>36666.666666666664</v>
      </c>
      <c r="AK18" s="10">
        <f t="shared" si="4"/>
        <v>68235.29411764706</v>
      </c>
      <c r="AL18" s="10">
        <f t="shared" si="5"/>
        <v>52500</v>
      </c>
      <c r="AM18" s="10">
        <f t="shared" si="6"/>
        <v>30769.23076923077</v>
      </c>
      <c r="AN18" s="10">
        <f t="shared" si="7"/>
        <v>42839.50617283951</v>
      </c>
      <c r="AO18" s="10">
        <f t="shared" si="8"/>
        <v>35111.94029850746</v>
      </c>
    </row>
    <row r="19" spans="1:41" ht="12">
      <c r="A19" s="7">
        <v>2000</v>
      </c>
      <c r="B19" s="16"/>
      <c r="C19" s="16">
        <v>468</v>
      </c>
      <c r="D19" s="16">
        <v>184</v>
      </c>
      <c r="E19" s="17">
        <v>653</v>
      </c>
      <c r="F19" s="17"/>
      <c r="G19" s="16">
        <v>97</v>
      </c>
      <c r="H19" s="16">
        <v>112</v>
      </c>
      <c r="I19" s="16">
        <f t="shared" si="9"/>
        <v>209</v>
      </c>
      <c r="J19" s="19" t="s">
        <v>2</v>
      </c>
      <c r="K19" s="19" t="s">
        <v>2</v>
      </c>
      <c r="L19" s="16"/>
      <c r="M19" s="16"/>
      <c r="N19" s="16">
        <v>50</v>
      </c>
      <c r="O19" s="16">
        <v>78</v>
      </c>
      <c r="P19" s="17">
        <v>338</v>
      </c>
      <c r="Q19" s="17"/>
      <c r="R19" s="17">
        <v>990</v>
      </c>
      <c r="S19" s="17">
        <v>14.780276565340163</v>
      </c>
      <c r="T19" s="17"/>
      <c r="U19" s="8">
        <v>14.7</v>
      </c>
      <c r="V19" s="8">
        <v>4.3</v>
      </c>
      <c r="W19" s="9">
        <f>U19+V19</f>
        <v>19</v>
      </c>
      <c r="X19" s="9"/>
      <c r="Y19" s="8">
        <v>2.8</v>
      </c>
      <c r="Z19" s="8">
        <v>1.8</v>
      </c>
      <c r="AA19" s="8">
        <v>0.9</v>
      </c>
      <c r="AB19" s="8">
        <v>2.6</v>
      </c>
      <c r="AC19" s="9">
        <f>SUM(Y19:AB19)</f>
        <v>8.1</v>
      </c>
      <c r="AD19" s="9">
        <f>AC19+W19</f>
        <v>27.1</v>
      </c>
      <c r="AE19" s="9"/>
      <c r="AF19" s="10">
        <f t="shared" si="0"/>
        <v>31836.73469387755</v>
      </c>
      <c r="AG19" s="10">
        <f t="shared" si="1"/>
        <v>42790.6976744186</v>
      </c>
      <c r="AH19" s="10">
        <f t="shared" si="2"/>
        <v>34368.42105263158</v>
      </c>
      <c r="AI19" s="10"/>
      <c r="AJ19" s="10">
        <f t="shared" si="3"/>
        <v>34642.857142857145</v>
      </c>
      <c r="AK19" s="10">
        <f t="shared" si="4"/>
        <v>62222.22222222222</v>
      </c>
      <c r="AL19" s="10">
        <f t="shared" si="5"/>
        <v>55555.555555555555</v>
      </c>
      <c r="AM19" s="10">
        <f t="shared" si="6"/>
        <v>30000</v>
      </c>
      <c r="AN19" s="10">
        <f t="shared" si="7"/>
        <v>41728.39506172839</v>
      </c>
      <c r="AO19" s="10">
        <f t="shared" si="8"/>
        <v>36531.365313653136</v>
      </c>
    </row>
    <row r="20" spans="1:41" ht="12">
      <c r="A20" s="7">
        <v>2001</v>
      </c>
      <c r="B20" s="16"/>
      <c r="C20" s="16">
        <v>463.1692</v>
      </c>
      <c r="D20" s="16">
        <v>271.44208000000003</v>
      </c>
      <c r="E20" s="17">
        <f aca="true" t="shared" si="10" ref="E20:E34">C20+D20</f>
        <v>734.6112800000001</v>
      </c>
      <c r="F20" s="17"/>
      <c r="G20" s="16">
        <v>103.72752</v>
      </c>
      <c r="H20" s="16">
        <v>131.94792</v>
      </c>
      <c r="I20" s="16">
        <f t="shared" si="9"/>
        <v>235.67544</v>
      </c>
      <c r="J20" s="19" t="s">
        <v>2</v>
      </c>
      <c r="K20" s="19" t="s">
        <v>2</v>
      </c>
      <c r="L20" s="16"/>
      <c r="M20" s="16"/>
      <c r="N20" s="16">
        <v>55.926</v>
      </c>
      <c r="O20" s="16">
        <v>72.5296</v>
      </c>
      <c r="P20" s="17">
        <f aca="true" t="shared" si="11" ref="P20:P34">SUM(G20:O20)</f>
        <v>599.80648</v>
      </c>
      <c r="Q20" s="17"/>
      <c r="R20" s="17">
        <f aca="true" t="shared" si="12" ref="R20:R25">P20+E20</f>
        <v>1334.41776</v>
      </c>
      <c r="S20" s="17">
        <v>19.28594198080502</v>
      </c>
      <c r="T20" s="17"/>
      <c r="U20" s="8">
        <v>13.1</v>
      </c>
      <c r="V20" s="8">
        <v>4.2</v>
      </c>
      <c r="W20" s="9">
        <f>U20+V20</f>
        <v>17.3</v>
      </c>
      <c r="X20" s="9"/>
      <c r="Y20" s="8">
        <v>2.9</v>
      </c>
      <c r="Z20" s="8">
        <v>1.8</v>
      </c>
      <c r="AA20" s="8">
        <v>1.1</v>
      </c>
      <c r="AB20" s="8">
        <v>2.8</v>
      </c>
      <c r="AC20" s="9">
        <v>8.5</v>
      </c>
      <c r="AD20" s="9">
        <f>AC20+W20</f>
        <v>25.8</v>
      </c>
      <c r="AE20" s="9"/>
      <c r="AF20" s="10">
        <f t="shared" si="0"/>
        <v>35356.42748091603</v>
      </c>
      <c r="AG20" s="10">
        <f t="shared" si="1"/>
        <v>64629.06666666668</v>
      </c>
      <c r="AH20" s="10">
        <f t="shared" si="2"/>
        <v>42463.079768786134</v>
      </c>
      <c r="AI20" s="10"/>
      <c r="AJ20" s="10">
        <f t="shared" si="3"/>
        <v>35768.11034482758</v>
      </c>
      <c r="AK20" s="10">
        <f t="shared" si="4"/>
        <v>73304.40000000001</v>
      </c>
      <c r="AL20" s="10">
        <f t="shared" si="5"/>
        <v>50841.818181818184</v>
      </c>
      <c r="AM20" s="10">
        <f t="shared" si="6"/>
        <v>25903.428571428572</v>
      </c>
      <c r="AN20" s="10">
        <f t="shared" si="7"/>
        <v>70565.46823529412</v>
      </c>
      <c r="AO20" s="10">
        <f t="shared" si="8"/>
        <v>51721.618604651165</v>
      </c>
    </row>
    <row r="21" spans="1:41" ht="12">
      <c r="A21" s="7">
        <v>2002</v>
      </c>
      <c r="B21" s="16"/>
      <c r="C21" s="16">
        <v>447</v>
      </c>
      <c r="D21" s="16">
        <v>202</v>
      </c>
      <c r="E21" s="17">
        <f t="shared" si="10"/>
        <v>649</v>
      </c>
      <c r="F21" s="17"/>
      <c r="G21" s="16">
        <v>103</v>
      </c>
      <c r="H21" s="16">
        <v>112</v>
      </c>
      <c r="I21" s="16">
        <f t="shared" si="9"/>
        <v>215</v>
      </c>
      <c r="J21" s="19" t="s">
        <v>2</v>
      </c>
      <c r="K21" s="19" t="s">
        <v>2</v>
      </c>
      <c r="L21" s="16"/>
      <c r="M21" s="16"/>
      <c r="N21" s="16">
        <v>65</v>
      </c>
      <c r="O21" s="16">
        <v>81</v>
      </c>
      <c r="P21" s="17">
        <f t="shared" si="11"/>
        <v>576</v>
      </c>
      <c r="Q21" s="17"/>
      <c r="R21" s="17">
        <f t="shared" si="12"/>
        <v>1225</v>
      </c>
      <c r="S21" s="17">
        <v>17.08021804157386</v>
      </c>
      <c r="T21" s="17"/>
      <c r="U21" s="8">
        <v>13.4</v>
      </c>
      <c r="V21" s="8">
        <v>4.2</v>
      </c>
      <c r="W21" s="9">
        <v>17.7</v>
      </c>
      <c r="X21" s="9"/>
      <c r="Y21" s="8">
        <v>3</v>
      </c>
      <c r="Z21" s="8">
        <v>1.8</v>
      </c>
      <c r="AA21" s="8">
        <v>1.2</v>
      </c>
      <c r="AB21" s="8">
        <v>2.7</v>
      </c>
      <c r="AC21" s="9">
        <v>8.7</v>
      </c>
      <c r="AD21" s="9">
        <f>AC21+W21</f>
        <v>26.4</v>
      </c>
      <c r="AE21" s="9"/>
      <c r="AF21" s="10">
        <f t="shared" si="0"/>
        <v>33358.20895522388</v>
      </c>
      <c r="AG21" s="10">
        <f t="shared" si="1"/>
        <v>48095.23809523809</v>
      </c>
      <c r="AH21" s="10">
        <f t="shared" si="2"/>
        <v>36666.666666666664</v>
      </c>
      <c r="AI21" s="10"/>
      <c r="AJ21" s="10">
        <f t="shared" si="3"/>
        <v>34333.333333333336</v>
      </c>
      <c r="AK21" s="10">
        <f t="shared" si="4"/>
        <v>62222.22222222222</v>
      </c>
      <c r="AL21" s="10">
        <f t="shared" si="5"/>
        <v>54166.666666666664</v>
      </c>
      <c r="AM21" s="10">
        <f t="shared" si="6"/>
        <v>30000</v>
      </c>
      <c r="AN21" s="10">
        <f t="shared" si="7"/>
        <v>66206.89655172414</v>
      </c>
      <c r="AO21" s="10">
        <f t="shared" si="8"/>
        <v>46401.51515151515</v>
      </c>
    </row>
    <row r="22" spans="1:41" ht="12">
      <c r="A22" s="7">
        <v>2003</v>
      </c>
      <c r="B22" s="16"/>
      <c r="C22" s="16">
        <v>391</v>
      </c>
      <c r="D22" s="16">
        <v>262</v>
      </c>
      <c r="E22" s="17">
        <f t="shared" si="10"/>
        <v>653</v>
      </c>
      <c r="F22" s="17"/>
      <c r="G22" s="16">
        <v>123</v>
      </c>
      <c r="H22" s="16">
        <v>127</v>
      </c>
      <c r="I22" s="16">
        <f t="shared" si="9"/>
        <v>250</v>
      </c>
      <c r="J22" s="19" t="s">
        <v>2</v>
      </c>
      <c r="K22" s="19" t="s">
        <v>2</v>
      </c>
      <c r="L22" s="16"/>
      <c r="M22" s="16"/>
      <c r="N22" s="16">
        <v>70</v>
      </c>
      <c r="O22" s="16">
        <v>80</v>
      </c>
      <c r="P22" s="17">
        <f t="shared" si="11"/>
        <v>650</v>
      </c>
      <c r="Q22" s="17"/>
      <c r="R22" s="17">
        <f t="shared" si="12"/>
        <v>1303</v>
      </c>
      <c r="S22" s="17">
        <v>17.673377323540482</v>
      </c>
      <c r="T22" s="17"/>
      <c r="U22" s="8">
        <v>12.6</v>
      </c>
      <c r="V22" s="8">
        <v>4.7</v>
      </c>
      <c r="W22" s="9">
        <f>U22+V22</f>
        <v>17.3</v>
      </c>
      <c r="X22" s="9"/>
      <c r="Y22" s="8">
        <v>3</v>
      </c>
      <c r="Z22" s="8">
        <v>1.7</v>
      </c>
      <c r="AA22" s="8">
        <v>1.2</v>
      </c>
      <c r="AB22" s="8">
        <v>2.6</v>
      </c>
      <c r="AC22" s="9">
        <v>8.6</v>
      </c>
      <c r="AD22" s="9">
        <f>AC22+W22</f>
        <v>25.9</v>
      </c>
      <c r="AE22" s="9"/>
      <c r="AF22" s="10">
        <f t="shared" si="0"/>
        <v>31031.74603174603</v>
      </c>
      <c r="AG22" s="10">
        <f t="shared" si="1"/>
        <v>55744.68085106383</v>
      </c>
      <c r="AH22" s="10">
        <f t="shared" si="2"/>
        <v>37745.66473988439</v>
      </c>
      <c r="AI22" s="10"/>
      <c r="AJ22" s="10">
        <f t="shared" si="3"/>
        <v>41000</v>
      </c>
      <c r="AK22" s="10">
        <f t="shared" si="4"/>
        <v>74705.88235294117</v>
      </c>
      <c r="AL22" s="10">
        <f t="shared" si="5"/>
        <v>58333.333333333336</v>
      </c>
      <c r="AM22" s="10">
        <f t="shared" si="6"/>
        <v>30769.23076923077</v>
      </c>
      <c r="AN22" s="10">
        <f t="shared" si="7"/>
        <v>75581.3953488372</v>
      </c>
      <c r="AO22" s="10">
        <f t="shared" si="8"/>
        <v>50308.88030888031</v>
      </c>
    </row>
    <row r="23" spans="1:41" ht="12">
      <c r="A23" s="7">
        <v>2004</v>
      </c>
      <c r="B23" s="16"/>
      <c r="C23" s="16">
        <v>384.61582349829786</v>
      </c>
      <c r="D23" s="16">
        <v>270.7009419565279</v>
      </c>
      <c r="E23" s="17">
        <f t="shared" si="10"/>
        <v>655.3167654548258</v>
      </c>
      <c r="F23" s="17"/>
      <c r="G23" s="16">
        <v>120.48089190846997</v>
      </c>
      <c r="H23" s="16">
        <v>141.02176947916377</v>
      </c>
      <c r="I23" s="16">
        <f t="shared" si="9"/>
        <v>261.50266138763374</v>
      </c>
      <c r="J23" s="19" t="s">
        <v>2</v>
      </c>
      <c r="K23" s="19" t="s">
        <v>2</v>
      </c>
      <c r="L23" s="16"/>
      <c r="M23" s="16"/>
      <c r="N23" s="16">
        <v>67.2586597498799</v>
      </c>
      <c r="O23" s="16">
        <v>81.70728644121223</v>
      </c>
      <c r="P23" s="17">
        <f t="shared" si="11"/>
        <v>671.9712689663596</v>
      </c>
      <c r="Q23" s="17"/>
      <c r="R23" s="17">
        <f t="shared" si="12"/>
        <v>1327.2880344211853</v>
      </c>
      <c r="S23" s="17">
        <v>17.45874660358102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384.2183259591141</v>
      </c>
      <c r="D24" s="16">
        <v>303.36575189151256</v>
      </c>
      <c r="E24" s="17">
        <f t="shared" si="10"/>
        <v>687.5840778506267</v>
      </c>
      <c r="F24" s="17"/>
      <c r="G24" s="16">
        <v>121.58739954327324</v>
      </c>
      <c r="H24" s="16">
        <v>140.28860722008025</v>
      </c>
      <c r="I24" s="16">
        <f t="shared" si="9"/>
        <v>261.8760067633535</v>
      </c>
      <c r="J24" s="19" t="s">
        <v>2</v>
      </c>
      <c r="K24" s="19" t="s">
        <v>2</v>
      </c>
      <c r="L24" s="16"/>
      <c r="M24" s="16"/>
      <c r="N24" s="16">
        <v>66.48037462676878</v>
      </c>
      <c r="O24" s="16">
        <v>82.87734440047953</v>
      </c>
      <c r="P24" s="17">
        <f t="shared" si="11"/>
        <v>673.1097325539553</v>
      </c>
      <c r="Q24" s="17"/>
      <c r="R24" s="17">
        <f t="shared" si="12"/>
        <v>1360.693810404582</v>
      </c>
      <c r="S24" s="17">
        <v>17.205149719137545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447.060016</v>
      </c>
      <c r="D25" s="16">
        <v>387.663896</v>
      </c>
      <c r="E25" s="17">
        <f t="shared" si="10"/>
        <v>834.723912</v>
      </c>
      <c r="F25" s="17"/>
      <c r="G25" s="16">
        <v>106.86963800000001</v>
      </c>
      <c r="H25" s="16">
        <v>148.018432</v>
      </c>
      <c r="I25" s="16">
        <f t="shared" si="9"/>
        <v>254.88807</v>
      </c>
      <c r="J25" s="19" t="s">
        <v>2</v>
      </c>
      <c r="K25" s="19" t="s">
        <v>2</v>
      </c>
      <c r="L25" s="16"/>
      <c r="M25" s="16"/>
      <c r="N25" s="16">
        <v>55.009652</v>
      </c>
      <c r="O25" s="16">
        <v>65.575898</v>
      </c>
      <c r="P25" s="17">
        <f t="shared" si="11"/>
        <v>630.36169</v>
      </c>
      <c r="Q25" s="17"/>
      <c r="R25" s="17">
        <f t="shared" si="12"/>
        <v>1465.085602</v>
      </c>
      <c r="S25" s="17">
        <v>17.781625669358988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5.230904307871258</v>
      </c>
      <c r="C26" s="16">
        <v>553.3742668025715</v>
      </c>
      <c r="D26" s="16">
        <v>470.89162439298985</v>
      </c>
      <c r="E26" s="17">
        <f t="shared" si="10"/>
        <v>1024.2658911955614</v>
      </c>
      <c r="F26" s="17"/>
      <c r="G26" s="19" t="s">
        <v>2</v>
      </c>
      <c r="H26" s="19" t="s">
        <v>2</v>
      </c>
      <c r="I26" s="16">
        <v>291.0815962397906</v>
      </c>
      <c r="J26" s="19" t="s">
        <v>2</v>
      </c>
      <c r="K26" s="19" t="s">
        <v>2</v>
      </c>
      <c r="L26" s="16">
        <v>116.56762647496659</v>
      </c>
      <c r="M26" s="16">
        <v>94.17180490905497</v>
      </c>
      <c r="N26" s="19" t="s">
        <v>2</v>
      </c>
      <c r="O26" s="19" t="s">
        <v>2</v>
      </c>
      <c r="P26" s="17">
        <f t="shared" si="11"/>
        <v>501.82102762381214</v>
      </c>
      <c r="Q26" s="17"/>
      <c r="R26" s="17">
        <f>B26+C26+D26+I26+L26+M26</f>
        <v>1531.3178231272448</v>
      </c>
      <c r="S26" s="17">
        <v>17.14070672068906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5.469856330528866</v>
      </c>
      <c r="C27" s="16">
        <v>538.9039805558889</v>
      </c>
      <c r="D27" s="16">
        <v>483.1054966646062</v>
      </c>
      <c r="E27" s="17">
        <f t="shared" si="10"/>
        <v>1022.0094772204951</v>
      </c>
      <c r="F27" s="17"/>
      <c r="G27" s="19" t="s">
        <v>2</v>
      </c>
      <c r="H27" s="19" t="s">
        <v>2</v>
      </c>
      <c r="I27" s="19" t="s">
        <v>2</v>
      </c>
      <c r="J27" s="19" t="s">
        <v>2</v>
      </c>
      <c r="K27" s="19" t="s">
        <v>2</v>
      </c>
      <c r="L27" s="19" t="s">
        <v>2</v>
      </c>
      <c r="M27" s="19" t="s">
        <v>2</v>
      </c>
      <c r="N27" s="19" t="s">
        <v>2</v>
      </c>
      <c r="O27" s="19" t="s">
        <v>2</v>
      </c>
      <c r="P27" s="17">
        <v>482.0114769640297</v>
      </c>
      <c r="Q27" s="17"/>
      <c r="R27" s="17">
        <f>B27+C27+D27+P27</f>
        <v>1509.4908105150537</v>
      </c>
      <c r="S27" s="17">
        <v>16.707989356317903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9.496918903995574</v>
      </c>
      <c r="C28" s="16">
        <v>432.22555322599277</v>
      </c>
      <c r="D28" s="16">
        <v>456.7102864871994</v>
      </c>
      <c r="E28" s="17">
        <f t="shared" si="10"/>
        <v>888.9358397131922</v>
      </c>
      <c r="F28" s="17"/>
      <c r="G28" s="19" t="s">
        <v>2</v>
      </c>
      <c r="H28" s="19" t="s">
        <v>2</v>
      </c>
      <c r="I28" s="19" t="s">
        <v>2</v>
      </c>
      <c r="J28" s="16">
        <v>280.44896813510235</v>
      </c>
      <c r="K28" s="16">
        <v>236.42261166201098</v>
      </c>
      <c r="L28" s="19" t="s">
        <v>2</v>
      </c>
      <c r="M28" s="19" t="s">
        <v>2</v>
      </c>
      <c r="N28" s="19" t="s">
        <v>2</v>
      </c>
      <c r="O28" s="19" t="s">
        <v>2</v>
      </c>
      <c r="P28" s="17">
        <f t="shared" si="11"/>
        <v>516.8715797971133</v>
      </c>
      <c r="Q28" s="17"/>
      <c r="R28" s="17">
        <f>P28+B28+C28+D28</f>
        <v>1415.3043384143011</v>
      </c>
      <c r="S28" s="17">
        <v>16.197135206798848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456.038</v>
      </c>
      <c r="D29" s="16">
        <v>351.523</v>
      </c>
      <c r="E29" s="17">
        <f t="shared" si="10"/>
        <v>807.561</v>
      </c>
      <c r="F29" s="17"/>
      <c r="G29" s="19" t="s">
        <v>2</v>
      </c>
      <c r="H29" s="19" t="s">
        <v>2</v>
      </c>
      <c r="I29" s="16"/>
      <c r="J29" s="16"/>
      <c r="K29" s="16"/>
      <c r="L29" s="16"/>
      <c r="M29" s="16"/>
      <c r="N29" s="19" t="s">
        <v>2</v>
      </c>
      <c r="O29" s="19" t="s">
        <v>2</v>
      </c>
      <c r="P29" s="17">
        <v>497.702</v>
      </c>
      <c r="Q29" s="17"/>
      <c r="R29" s="17">
        <f aca="true" t="shared" si="13" ref="R29:R34">P29+B29+C29+D29</f>
        <v>1305.263</v>
      </c>
      <c r="S29" s="17">
        <v>14.925315278064916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412.2344032701664</v>
      </c>
      <c r="D30" s="16">
        <v>278.7802354831069</v>
      </c>
      <c r="E30" s="17">
        <f t="shared" si="10"/>
        <v>691.0146387532733</v>
      </c>
      <c r="F30" s="17"/>
      <c r="G30" s="19" t="s">
        <v>2</v>
      </c>
      <c r="H30" s="19" t="s">
        <v>2</v>
      </c>
      <c r="I30" s="16"/>
      <c r="J30" s="16"/>
      <c r="K30" s="16"/>
      <c r="L30" s="16"/>
      <c r="M30" s="16"/>
      <c r="N30" s="19" t="s">
        <v>2</v>
      </c>
      <c r="O30" s="19" t="s">
        <v>2</v>
      </c>
      <c r="P30" s="17">
        <v>534.7097522144364</v>
      </c>
      <c r="Q30" s="17"/>
      <c r="R30" s="17">
        <f t="shared" si="13"/>
        <v>1225.7243909677097</v>
      </c>
      <c r="S30" s="17">
        <v>15.214173071729537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12.384</v>
      </c>
      <c r="C31" s="16">
        <v>363.288</v>
      </c>
      <c r="D31" s="16">
        <v>239.666</v>
      </c>
      <c r="E31" s="17">
        <f t="shared" si="10"/>
        <v>602.954</v>
      </c>
      <c r="F31" s="17"/>
      <c r="G31" s="19" t="s">
        <v>2</v>
      </c>
      <c r="H31" s="19" t="s">
        <v>2</v>
      </c>
      <c r="I31" s="16"/>
      <c r="J31" s="16"/>
      <c r="K31" s="16"/>
      <c r="L31" s="16"/>
      <c r="M31" s="16"/>
      <c r="N31" s="19" t="s">
        <v>2</v>
      </c>
      <c r="O31" s="19" t="s">
        <v>2</v>
      </c>
      <c r="P31" s="17">
        <v>476.437</v>
      </c>
      <c r="Q31" s="17"/>
      <c r="R31" s="17">
        <f t="shared" si="13"/>
        <v>1091.775</v>
      </c>
      <c r="S31" s="17">
        <v>13.748578452365164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12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1.046</v>
      </c>
      <c r="C32" s="16">
        <v>320.78</v>
      </c>
      <c r="D32" s="16">
        <v>250.291</v>
      </c>
      <c r="E32" s="17">
        <f t="shared" si="10"/>
        <v>571.0709999999999</v>
      </c>
      <c r="F32" s="17"/>
      <c r="G32" s="19" t="s">
        <v>2</v>
      </c>
      <c r="H32" s="19" t="s">
        <v>2</v>
      </c>
      <c r="I32" s="16"/>
      <c r="J32" s="16"/>
      <c r="K32" s="16"/>
      <c r="L32" s="16"/>
      <c r="M32" s="16"/>
      <c r="N32" s="19" t="s">
        <v>2</v>
      </c>
      <c r="O32" s="19" t="s">
        <v>2</v>
      </c>
      <c r="P32" s="17">
        <v>378.869</v>
      </c>
      <c r="Q32" s="17"/>
      <c r="R32" s="17">
        <v>950.986</v>
      </c>
      <c r="S32" s="17">
        <v>11.875069355453077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12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10"/>
        <v>0</v>
      </c>
      <c r="F33" s="17"/>
      <c r="G33" s="19" t="s">
        <v>2</v>
      </c>
      <c r="H33" s="19" t="s">
        <v>2</v>
      </c>
      <c r="I33" s="16"/>
      <c r="J33" s="16"/>
      <c r="K33" s="16"/>
      <c r="L33" s="16"/>
      <c r="M33" s="16"/>
      <c r="N33" s="19" t="s">
        <v>2</v>
      </c>
      <c r="O33" s="19" t="s">
        <v>2</v>
      </c>
      <c r="P33" s="17">
        <f t="shared" si="11"/>
        <v>0</v>
      </c>
      <c r="Q33" s="17"/>
      <c r="R33" s="17">
        <f t="shared" si="13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4" ref="AF32:AH34">(C33*1000000)/(U33*1000)</f>
        <v>#DIV/0!</v>
      </c>
      <c r="AG33" s="10" t="e">
        <f t="shared" si="14"/>
        <v>#DIV/0!</v>
      </c>
      <c r="AH33" s="10" t="e">
        <f t="shared" si="14"/>
        <v>#DIV/0!</v>
      </c>
      <c r="AI33" s="10"/>
      <c r="AJ33" s="10" t="e">
        <f aca="true" t="shared" si="15" ref="AJ32:AK34">(G33*1000000)/(Y33*1000)</f>
        <v>#VALUE!</v>
      </c>
      <c r="AK33" s="10" t="e">
        <f t="shared" si="15"/>
        <v>#VALUE!</v>
      </c>
      <c r="AL33" s="10" t="e">
        <f aca="true" t="shared" si="16" ref="AL32:AN34">(N33*1000000)/(AA33*1000)</f>
        <v>#VALUE!</v>
      </c>
      <c r="AM33" s="10" t="e">
        <f t="shared" si="16"/>
        <v>#VALUE!</v>
      </c>
      <c r="AN33" s="10" t="e">
        <f t="shared" si="16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10"/>
        <v>0</v>
      </c>
      <c r="F34" s="17"/>
      <c r="G34" s="19" t="s">
        <v>2</v>
      </c>
      <c r="H34" s="19" t="s">
        <v>2</v>
      </c>
      <c r="I34" s="16"/>
      <c r="J34" s="16"/>
      <c r="K34" s="16"/>
      <c r="L34" s="16"/>
      <c r="M34" s="16"/>
      <c r="N34" s="19" t="s">
        <v>2</v>
      </c>
      <c r="O34" s="19" t="s">
        <v>2</v>
      </c>
      <c r="P34" s="17">
        <f t="shared" si="11"/>
        <v>0</v>
      </c>
      <c r="Q34" s="17"/>
      <c r="R34" s="17">
        <f t="shared" si="13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4"/>
        <v>#DIV/0!</v>
      </c>
      <c r="AG34" s="10" t="e">
        <f t="shared" si="14"/>
        <v>#DIV/0!</v>
      </c>
      <c r="AH34" s="10" t="e">
        <f t="shared" si="14"/>
        <v>#DIV/0!</v>
      </c>
      <c r="AI34" s="10"/>
      <c r="AJ34" s="10" t="e">
        <f t="shared" si="15"/>
        <v>#VALUE!</v>
      </c>
      <c r="AK34" s="10" t="e">
        <f t="shared" si="15"/>
        <v>#VALUE!</v>
      </c>
      <c r="AL34" s="10" t="e">
        <f t="shared" si="16"/>
        <v>#VALUE!</v>
      </c>
      <c r="AM34" s="10" t="e">
        <f t="shared" si="16"/>
        <v>#VALUE!</v>
      </c>
      <c r="AN34" s="10" t="e">
        <f t="shared" si="16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5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8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31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532</v>
      </c>
      <c r="D14" s="16">
        <v>181</v>
      </c>
      <c r="E14" s="17">
        <f aca="true" t="shared" si="0" ref="E14:E34">C14+D14</f>
        <v>713</v>
      </c>
      <c r="F14" s="17"/>
      <c r="G14" s="16">
        <v>140</v>
      </c>
      <c r="H14" s="16">
        <v>171</v>
      </c>
      <c r="I14" s="16">
        <f>G14+H14</f>
        <v>311</v>
      </c>
      <c r="J14" s="20" t="s">
        <v>2</v>
      </c>
      <c r="K14" s="20" t="s">
        <v>2</v>
      </c>
      <c r="L14" s="16"/>
      <c r="M14" s="16"/>
      <c r="N14" s="16">
        <v>28</v>
      </c>
      <c r="O14" s="16">
        <v>85</v>
      </c>
      <c r="P14" s="17">
        <f>SUM(G14:O14)</f>
        <v>735</v>
      </c>
      <c r="Q14" s="17"/>
      <c r="R14" s="17">
        <f>P14+E14</f>
        <v>1448</v>
      </c>
      <c r="S14" s="17">
        <v>23.08491447487175</v>
      </c>
      <c r="T14" s="17"/>
      <c r="U14" s="8">
        <v>16.2</v>
      </c>
      <c r="V14" s="8">
        <v>6</v>
      </c>
      <c r="W14" s="9">
        <v>22.1</v>
      </c>
      <c r="X14" s="9"/>
      <c r="Y14" s="8">
        <v>3.3</v>
      </c>
      <c r="Z14" s="8">
        <v>2.2</v>
      </c>
      <c r="AA14" s="8">
        <v>0.5</v>
      </c>
      <c r="AB14" s="8">
        <v>2.8</v>
      </c>
      <c r="AC14" s="9">
        <v>8.7</v>
      </c>
      <c r="AD14" s="9">
        <v>30.9</v>
      </c>
      <c r="AE14" s="9"/>
      <c r="AF14" s="10">
        <f aca="true" t="shared" si="1" ref="AF14:AF22">(C14*1000000)/(U14*1000)</f>
        <v>32839.50617283951</v>
      </c>
      <c r="AG14" s="10">
        <f aca="true" t="shared" si="2" ref="AG14:AG22">(D14*1000000)/(V14*1000)</f>
        <v>30166.666666666668</v>
      </c>
      <c r="AH14" s="10">
        <f aca="true" t="shared" si="3" ref="AH14:AH22">(E14*1000000)/(W14*1000)</f>
        <v>32262.443438914026</v>
      </c>
      <c r="AI14" s="10"/>
      <c r="AJ14" s="10">
        <f aca="true" t="shared" si="4" ref="AJ14:AJ22">(G14*1000000)/(Y14*1000)</f>
        <v>42424.242424242424</v>
      </c>
      <c r="AK14" s="10">
        <f aca="true" t="shared" si="5" ref="AK14:AK22">(H14*1000000)/(Z14*1000)</f>
        <v>77727.27272727272</v>
      </c>
      <c r="AL14" s="10">
        <f aca="true" t="shared" si="6" ref="AL14:AL22">(N14*1000000)/(AA14*1000)</f>
        <v>56000</v>
      </c>
      <c r="AM14" s="10">
        <f aca="true" t="shared" si="7" ref="AM14:AM22">(O14*1000000)/(AB14*1000)</f>
        <v>30357.14285714286</v>
      </c>
      <c r="AN14" s="10">
        <f aca="true" t="shared" si="8" ref="AN14:AN22">(P14*1000000)/(AC14*1000)</f>
        <v>84482.75862068965</v>
      </c>
      <c r="AO14" s="10">
        <f aca="true" t="shared" si="9" ref="AO14:AO22">(R14*1000000)/(AD14*1000)</f>
        <v>46860.84142394822</v>
      </c>
    </row>
    <row r="15" spans="1:41" ht="12">
      <c r="A15" s="7">
        <v>1996</v>
      </c>
      <c r="B15" s="16"/>
      <c r="C15" s="16">
        <v>557</v>
      </c>
      <c r="D15" s="16">
        <v>212</v>
      </c>
      <c r="E15" s="17">
        <f t="shared" si="0"/>
        <v>769</v>
      </c>
      <c r="F15" s="17"/>
      <c r="G15" s="16">
        <v>157</v>
      </c>
      <c r="H15" s="16">
        <v>196</v>
      </c>
      <c r="I15" s="16">
        <f aca="true" t="shared" si="10" ref="I15:I25">G15+H15</f>
        <v>353</v>
      </c>
      <c r="J15" s="20" t="s">
        <v>2</v>
      </c>
      <c r="K15" s="20" t="s">
        <v>2</v>
      </c>
      <c r="L15" s="16"/>
      <c r="M15" s="16"/>
      <c r="N15" s="16">
        <v>37</v>
      </c>
      <c r="O15" s="16">
        <v>98</v>
      </c>
      <c r="P15" s="17">
        <f>SUM(G15:O15)</f>
        <v>841</v>
      </c>
      <c r="Q15" s="17"/>
      <c r="R15" s="17">
        <f>P15+E15</f>
        <v>1610</v>
      </c>
      <c r="S15" s="17">
        <v>23.713985450621525</v>
      </c>
      <c r="T15" s="17"/>
      <c r="U15" s="8">
        <v>16.5</v>
      </c>
      <c r="V15" s="8">
        <v>6.2</v>
      </c>
      <c r="W15" s="9">
        <f>U15+V15</f>
        <v>22.7</v>
      </c>
      <c r="X15" s="9"/>
      <c r="Y15" s="8">
        <v>3.8</v>
      </c>
      <c r="Z15" s="8">
        <v>2.6</v>
      </c>
      <c r="AA15" s="8">
        <v>0.7</v>
      </c>
      <c r="AB15" s="8">
        <v>3.4</v>
      </c>
      <c r="AC15" s="9">
        <v>10.5</v>
      </c>
      <c r="AD15" s="9">
        <f>AC15+W15</f>
        <v>33.2</v>
      </c>
      <c r="AE15" s="9"/>
      <c r="AF15" s="10">
        <f t="shared" si="1"/>
        <v>33757.57575757576</v>
      </c>
      <c r="AG15" s="10">
        <f t="shared" si="2"/>
        <v>34193.54838709677</v>
      </c>
      <c r="AH15" s="10">
        <f t="shared" si="3"/>
        <v>33876.651982378855</v>
      </c>
      <c r="AI15" s="10"/>
      <c r="AJ15" s="10">
        <f t="shared" si="4"/>
        <v>41315.78947368421</v>
      </c>
      <c r="AK15" s="10">
        <f t="shared" si="5"/>
        <v>75384.61538461539</v>
      </c>
      <c r="AL15" s="10">
        <f t="shared" si="6"/>
        <v>52857.142857142855</v>
      </c>
      <c r="AM15" s="10">
        <f t="shared" si="7"/>
        <v>28823.529411764706</v>
      </c>
      <c r="AN15" s="10">
        <f t="shared" si="8"/>
        <v>80095.23809523809</v>
      </c>
      <c r="AO15" s="10">
        <f t="shared" si="9"/>
        <v>48493.97590361446</v>
      </c>
    </row>
    <row r="16" spans="1:41" ht="12">
      <c r="A16" s="7">
        <v>1997</v>
      </c>
      <c r="B16" s="16"/>
      <c r="C16" s="16">
        <v>550</v>
      </c>
      <c r="D16" s="16">
        <v>212</v>
      </c>
      <c r="E16" s="17">
        <f t="shared" si="0"/>
        <v>762</v>
      </c>
      <c r="F16" s="17"/>
      <c r="G16" s="16">
        <v>157</v>
      </c>
      <c r="H16" s="16">
        <v>196</v>
      </c>
      <c r="I16" s="16">
        <f t="shared" si="10"/>
        <v>353</v>
      </c>
      <c r="J16" s="20" t="s">
        <v>2</v>
      </c>
      <c r="K16" s="20" t="s">
        <v>2</v>
      </c>
      <c r="L16" s="16"/>
      <c r="M16" s="16"/>
      <c r="N16" s="16">
        <v>45</v>
      </c>
      <c r="O16" s="16">
        <v>98</v>
      </c>
      <c r="P16" s="17">
        <v>495</v>
      </c>
      <c r="Q16" s="17"/>
      <c r="R16" s="17">
        <f>P16+E16</f>
        <v>1257</v>
      </c>
      <c r="S16" s="17">
        <v>18.240623011221572</v>
      </c>
      <c r="T16" s="17"/>
      <c r="U16" s="8">
        <v>16.8</v>
      </c>
      <c r="V16" s="8">
        <v>6.4</v>
      </c>
      <c r="W16" s="9">
        <f>U16+V16</f>
        <v>23.200000000000003</v>
      </c>
      <c r="X16" s="9"/>
      <c r="Y16" s="8">
        <v>3.8</v>
      </c>
      <c r="Z16" s="8">
        <v>2.6</v>
      </c>
      <c r="AA16" s="8">
        <v>0.7</v>
      </c>
      <c r="AB16" s="8">
        <v>3.3</v>
      </c>
      <c r="AC16" s="9">
        <v>10.4</v>
      </c>
      <c r="AD16" s="9">
        <f>AC16+W16</f>
        <v>33.6</v>
      </c>
      <c r="AE16" s="9"/>
      <c r="AF16" s="10">
        <f t="shared" si="1"/>
        <v>32738.095238095237</v>
      </c>
      <c r="AG16" s="10">
        <f t="shared" si="2"/>
        <v>33125</v>
      </c>
      <c r="AH16" s="10">
        <f t="shared" si="3"/>
        <v>32844.82758620689</v>
      </c>
      <c r="AI16" s="10"/>
      <c r="AJ16" s="10">
        <f t="shared" si="4"/>
        <v>41315.78947368421</v>
      </c>
      <c r="AK16" s="10">
        <f t="shared" si="5"/>
        <v>75384.61538461539</v>
      </c>
      <c r="AL16" s="10">
        <f t="shared" si="6"/>
        <v>64285.71428571428</v>
      </c>
      <c r="AM16" s="10">
        <f t="shared" si="7"/>
        <v>29696.969696969696</v>
      </c>
      <c r="AN16" s="10">
        <f t="shared" si="8"/>
        <v>47596.153846153844</v>
      </c>
      <c r="AO16" s="10">
        <f t="shared" si="9"/>
        <v>37410.71428571428</v>
      </c>
    </row>
    <row r="17" spans="1:41" ht="12">
      <c r="A17" s="7">
        <v>1998</v>
      </c>
      <c r="B17" s="16"/>
      <c r="C17" s="16">
        <v>591</v>
      </c>
      <c r="D17" s="16">
        <v>253</v>
      </c>
      <c r="E17" s="17">
        <f t="shared" si="0"/>
        <v>844</v>
      </c>
      <c r="F17" s="17"/>
      <c r="G17" s="16">
        <v>160</v>
      </c>
      <c r="H17" s="16">
        <v>216</v>
      </c>
      <c r="I17" s="16">
        <f t="shared" si="10"/>
        <v>376</v>
      </c>
      <c r="J17" s="20" t="s">
        <v>2</v>
      </c>
      <c r="K17" s="20" t="s">
        <v>2</v>
      </c>
      <c r="L17" s="16"/>
      <c r="M17" s="16"/>
      <c r="N17" s="16">
        <v>50</v>
      </c>
      <c r="O17" s="16">
        <v>100</v>
      </c>
      <c r="P17" s="17">
        <f>SUM(G17:O17)</f>
        <v>902</v>
      </c>
      <c r="Q17" s="17"/>
      <c r="R17" s="17">
        <v>1371</v>
      </c>
      <c r="S17" s="17">
        <v>19.111324444851956</v>
      </c>
      <c r="T17" s="17"/>
      <c r="U17" s="8">
        <v>17.9</v>
      </c>
      <c r="V17" s="8">
        <v>6.8</v>
      </c>
      <c r="W17" s="9">
        <f>U17+V17</f>
        <v>24.7</v>
      </c>
      <c r="X17" s="9"/>
      <c r="Y17" s="8">
        <v>3.8</v>
      </c>
      <c r="Z17" s="8">
        <v>2.7</v>
      </c>
      <c r="AA17" s="8">
        <v>0.9</v>
      </c>
      <c r="AB17" s="8">
        <v>3.4</v>
      </c>
      <c r="AC17" s="9">
        <f>SUM(Y17:AB17)</f>
        <v>10.8</v>
      </c>
      <c r="AD17" s="9">
        <f>AC17+W17</f>
        <v>35.5</v>
      </c>
      <c r="AE17" s="9"/>
      <c r="AF17" s="10">
        <f t="shared" si="1"/>
        <v>33016.75977653631</v>
      </c>
      <c r="AG17" s="10">
        <f t="shared" si="2"/>
        <v>37205.882352941175</v>
      </c>
      <c r="AH17" s="10">
        <f t="shared" si="3"/>
        <v>34170.04048582996</v>
      </c>
      <c r="AI17" s="10"/>
      <c r="AJ17" s="10">
        <f t="shared" si="4"/>
        <v>42105.26315789474</v>
      </c>
      <c r="AK17" s="10">
        <f t="shared" si="5"/>
        <v>80000</v>
      </c>
      <c r="AL17" s="10">
        <f t="shared" si="6"/>
        <v>55555.555555555555</v>
      </c>
      <c r="AM17" s="10">
        <f t="shared" si="7"/>
        <v>29411.764705882353</v>
      </c>
      <c r="AN17" s="10">
        <f t="shared" si="8"/>
        <v>83518.51851851853</v>
      </c>
      <c r="AO17" s="10">
        <f t="shared" si="9"/>
        <v>38619.718309859156</v>
      </c>
    </row>
    <row r="18" spans="1:41" ht="12">
      <c r="A18" s="7">
        <v>1999</v>
      </c>
      <c r="B18" s="16"/>
      <c r="C18" s="16">
        <v>591</v>
      </c>
      <c r="D18" s="16">
        <v>269</v>
      </c>
      <c r="E18" s="17">
        <f t="shared" si="0"/>
        <v>860</v>
      </c>
      <c r="F18" s="17"/>
      <c r="G18" s="16">
        <v>157</v>
      </c>
      <c r="H18" s="16">
        <v>211</v>
      </c>
      <c r="I18" s="16">
        <f t="shared" si="10"/>
        <v>368</v>
      </c>
      <c r="J18" s="20" t="s">
        <v>2</v>
      </c>
      <c r="K18" s="20" t="s">
        <v>2</v>
      </c>
      <c r="L18" s="16"/>
      <c r="M18" s="16"/>
      <c r="N18" s="16">
        <v>57</v>
      </c>
      <c r="O18" s="16">
        <v>108</v>
      </c>
      <c r="P18" s="17">
        <f>SUM(G18:O18)</f>
        <v>901</v>
      </c>
      <c r="Q18" s="17"/>
      <c r="R18" s="17">
        <v>1394</v>
      </c>
      <c r="S18" s="17">
        <v>18.77779209206504</v>
      </c>
      <c r="T18" s="17"/>
      <c r="U18" s="8">
        <v>18.3</v>
      </c>
      <c r="V18" s="8">
        <v>7.3</v>
      </c>
      <c r="W18" s="9">
        <f>U18+V18</f>
        <v>25.6</v>
      </c>
      <c r="X18" s="9"/>
      <c r="Y18" s="8">
        <v>3.9</v>
      </c>
      <c r="Z18" s="8">
        <v>2.8</v>
      </c>
      <c r="AA18" s="8">
        <v>0.9</v>
      </c>
      <c r="AB18" s="8">
        <v>3.7</v>
      </c>
      <c r="AC18" s="9">
        <v>11.3</v>
      </c>
      <c r="AD18" s="9">
        <v>37</v>
      </c>
      <c r="AE18" s="9"/>
      <c r="AF18" s="10">
        <f t="shared" si="1"/>
        <v>32295.081967213115</v>
      </c>
      <c r="AG18" s="10">
        <f t="shared" si="2"/>
        <v>36849.31506849315</v>
      </c>
      <c r="AH18" s="10">
        <f t="shared" si="3"/>
        <v>33593.75</v>
      </c>
      <c r="AI18" s="10"/>
      <c r="AJ18" s="10">
        <f t="shared" si="4"/>
        <v>40256.41025641026</v>
      </c>
      <c r="AK18" s="10">
        <f t="shared" si="5"/>
        <v>75357.14285714286</v>
      </c>
      <c r="AL18" s="10">
        <f t="shared" si="6"/>
        <v>63333.333333333336</v>
      </c>
      <c r="AM18" s="10">
        <f t="shared" si="7"/>
        <v>29189.18918918919</v>
      </c>
      <c r="AN18" s="10">
        <f t="shared" si="8"/>
        <v>79734.51327433628</v>
      </c>
      <c r="AO18" s="10">
        <f t="shared" si="9"/>
        <v>37675.67567567567</v>
      </c>
    </row>
    <row r="19" spans="1:41" ht="12">
      <c r="A19" s="7">
        <v>2000</v>
      </c>
      <c r="B19" s="16"/>
      <c r="C19" s="16">
        <v>607</v>
      </c>
      <c r="D19" s="16">
        <v>276</v>
      </c>
      <c r="E19" s="17">
        <f t="shared" si="0"/>
        <v>883</v>
      </c>
      <c r="F19" s="17"/>
      <c r="G19" s="16">
        <v>159</v>
      </c>
      <c r="H19" s="16">
        <v>223</v>
      </c>
      <c r="I19" s="16">
        <f t="shared" si="10"/>
        <v>382</v>
      </c>
      <c r="J19" s="20" t="s">
        <v>2</v>
      </c>
      <c r="K19" s="20" t="s">
        <v>2</v>
      </c>
      <c r="L19" s="16"/>
      <c r="M19" s="16"/>
      <c r="N19" s="16">
        <v>67</v>
      </c>
      <c r="O19" s="16">
        <v>107</v>
      </c>
      <c r="P19" s="17">
        <v>555</v>
      </c>
      <c r="Q19" s="17"/>
      <c r="R19" s="17">
        <f aca="true" t="shared" si="11" ref="R19:R25">P19+E19</f>
        <v>1438</v>
      </c>
      <c r="S19" s="17">
        <v>18.385606743631893</v>
      </c>
      <c r="T19" s="17"/>
      <c r="U19" s="8">
        <v>18.5</v>
      </c>
      <c r="V19" s="8">
        <v>7.1</v>
      </c>
      <c r="W19" s="9">
        <v>25.5</v>
      </c>
      <c r="X19" s="9"/>
      <c r="Y19" s="8">
        <v>4</v>
      </c>
      <c r="Z19" s="8">
        <v>3.1</v>
      </c>
      <c r="AA19" s="8">
        <v>1.1</v>
      </c>
      <c r="AB19" s="8">
        <v>3.7</v>
      </c>
      <c r="AC19" s="9">
        <v>12</v>
      </c>
      <c r="AD19" s="9">
        <f>AC19+W19</f>
        <v>37.5</v>
      </c>
      <c r="AE19" s="9"/>
      <c r="AF19" s="10">
        <f t="shared" si="1"/>
        <v>32810.81081081081</v>
      </c>
      <c r="AG19" s="10">
        <f t="shared" si="2"/>
        <v>38873.23943661972</v>
      </c>
      <c r="AH19" s="10">
        <f t="shared" si="3"/>
        <v>34627.450980392154</v>
      </c>
      <c r="AI19" s="10"/>
      <c r="AJ19" s="10">
        <f t="shared" si="4"/>
        <v>39750</v>
      </c>
      <c r="AK19" s="10">
        <f t="shared" si="5"/>
        <v>71935.48387096774</v>
      </c>
      <c r="AL19" s="10">
        <f t="shared" si="6"/>
        <v>60909.09090909091</v>
      </c>
      <c r="AM19" s="10">
        <f t="shared" si="7"/>
        <v>28918.91891891892</v>
      </c>
      <c r="AN19" s="10">
        <f t="shared" si="8"/>
        <v>46250</v>
      </c>
      <c r="AO19" s="10">
        <f t="shared" si="9"/>
        <v>38346.666666666664</v>
      </c>
    </row>
    <row r="20" spans="1:41" ht="12">
      <c r="A20" s="7">
        <v>2001</v>
      </c>
      <c r="B20" s="16"/>
      <c r="C20" s="16">
        <v>591.59464</v>
      </c>
      <c r="D20" s="16">
        <v>302.83448</v>
      </c>
      <c r="E20" s="17">
        <f t="shared" si="0"/>
        <v>894.42912</v>
      </c>
      <c r="F20" s="17"/>
      <c r="G20" s="16">
        <v>145.8028</v>
      </c>
      <c r="H20" s="16">
        <v>226.46</v>
      </c>
      <c r="I20" s="16">
        <f t="shared" si="10"/>
        <v>372.26279999999997</v>
      </c>
      <c r="J20" s="20" t="s">
        <v>2</v>
      </c>
      <c r="K20" s="20" t="s">
        <v>2</v>
      </c>
      <c r="L20" s="16"/>
      <c r="M20" s="16"/>
      <c r="N20" s="16">
        <v>79.95208</v>
      </c>
      <c r="O20" s="16">
        <v>79.67648</v>
      </c>
      <c r="P20" s="17">
        <f>SUM(G20:O20)</f>
        <v>904.1541599999999</v>
      </c>
      <c r="Q20" s="17"/>
      <c r="R20" s="17">
        <f t="shared" si="11"/>
        <v>1798.5832799999998</v>
      </c>
      <c r="S20" s="17">
        <v>22.762902328768305</v>
      </c>
      <c r="T20" s="17"/>
      <c r="U20" s="8">
        <v>17.9</v>
      </c>
      <c r="V20" s="8">
        <v>7.7</v>
      </c>
      <c r="W20" s="9">
        <v>25.5</v>
      </c>
      <c r="X20" s="9"/>
      <c r="Y20" s="8">
        <v>3.8</v>
      </c>
      <c r="Z20" s="8">
        <v>2.8</v>
      </c>
      <c r="AA20" s="8">
        <v>1.1</v>
      </c>
      <c r="AB20" s="8">
        <v>3.3</v>
      </c>
      <c r="AC20" s="9">
        <v>10.9</v>
      </c>
      <c r="AD20" s="9">
        <f>AC20+W20</f>
        <v>36.4</v>
      </c>
      <c r="AE20" s="9"/>
      <c r="AF20" s="10">
        <f t="shared" si="1"/>
        <v>33049.97988826816</v>
      </c>
      <c r="AG20" s="10">
        <f t="shared" si="2"/>
        <v>39329.153246753245</v>
      </c>
      <c r="AH20" s="10">
        <f t="shared" si="3"/>
        <v>35075.65176470588</v>
      </c>
      <c r="AI20" s="10"/>
      <c r="AJ20" s="10">
        <f t="shared" si="4"/>
        <v>38369.15789473684</v>
      </c>
      <c r="AK20" s="10">
        <f t="shared" si="5"/>
        <v>80878.57142857143</v>
      </c>
      <c r="AL20" s="10">
        <f t="shared" si="6"/>
        <v>72683.70909090909</v>
      </c>
      <c r="AM20" s="10">
        <f t="shared" si="7"/>
        <v>24144.38787878788</v>
      </c>
      <c r="AN20" s="10">
        <f t="shared" si="8"/>
        <v>82949.9229357798</v>
      </c>
      <c r="AO20" s="10">
        <f t="shared" si="9"/>
        <v>49411.62857142856</v>
      </c>
    </row>
    <row r="21" spans="1:41" ht="12">
      <c r="A21" s="7">
        <v>2002</v>
      </c>
      <c r="B21" s="16"/>
      <c r="C21" s="16">
        <v>622</v>
      </c>
      <c r="D21" s="16">
        <v>328</v>
      </c>
      <c r="E21" s="17">
        <f t="shared" si="0"/>
        <v>950</v>
      </c>
      <c r="F21" s="17"/>
      <c r="G21" s="16">
        <v>157</v>
      </c>
      <c r="H21" s="16">
        <v>200</v>
      </c>
      <c r="I21" s="16">
        <f t="shared" si="10"/>
        <v>357</v>
      </c>
      <c r="J21" s="20" t="s">
        <v>2</v>
      </c>
      <c r="K21" s="20" t="s">
        <v>2</v>
      </c>
      <c r="L21" s="16"/>
      <c r="M21" s="16"/>
      <c r="N21" s="16">
        <v>76</v>
      </c>
      <c r="O21" s="16">
        <v>102</v>
      </c>
      <c r="P21" s="17">
        <v>534</v>
      </c>
      <c r="Q21" s="17"/>
      <c r="R21" s="17">
        <f t="shared" si="11"/>
        <v>1484</v>
      </c>
      <c r="S21" s="17">
        <v>17.58916958119246</v>
      </c>
      <c r="T21" s="17"/>
      <c r="U21" s="8">
        <v>18.9</v>
      </c>
      <c r="V21" s="8">
        <v>7.5</v>
      </c>
      <c r="W21" s="9">
        <v>26.5</v>
      </c>
      <c r="X21" s="9"/>
      <c r="Y21" s="8">
        <v>4.1</v>
      </c>
      <c r="Z21" s="8">
        <v>3</v>
      </c>
      <c r="AA21" s="8">
        <v>1.2</v>
      </c>
      <c r="AB21" s="8">
        <v>3.6</v>
      </c>
      <c r="AC21" s="9">
        <v>12</v>
      </c>
      <c r="AD21" s="9">
        <v>38.4</v>
      </c>
      <c r="AE21" s="9"/>
      <c r="AF21" s="10">
        <f t="shared" si="1"/>
        <v>32910.05291005291</v>
      </c>
      <c r="AG21" s="10">
        <f t="shared" si="2"/>
        <v>43733.333333333336</v>
      </c>
      <c r="AH21" s="10">
        <f t="shared" si="3"/>
        <v>35849.056603773584</v>
      </c>
      <c r="AI21" s="10"/>
      <c r="AJ21" s="10">
        <f t="shared" si="4"/>
        <v>38292.68292682927</v>
      </c>
      <c r="AK21" s="10">
        <f t="shared" si="5"/>
        <v>66666.66666666667</v>
      </c>
      <c r="AL21" s="10">
        <f t="shared" si="6"/>
        <v>63333.333333333336</v>
      </c>
      <c r="AM21" s="10">
        <f t="shared" si="7"/>
        <v>28333.333333333332</v>
      </c>
      <c r="AN21" s="10">
        <f t="shared" si="8"/>
        <v>44500</v>
      </c>
      <c r="AO21" s="10">
        <f t="shared" si="9"/>
        <v>38645.833333333336</v>
      </c>
    </row>
    <row r="22" spans="1:41" ht="12">
      <c r="A22" s="7">
        <v>2003</v>
      </c>
      <c r="B22" s="16"/>
      <c r="C22" s="16">
        <v>688</v>
      </c>
      <c r="D22" s="16">
        <v>322</v>
      </c>
      <c r="E22" s="17">
        <f t="shared" si="0"/>
        <v>1010</v>
      </c>
      <c r="F22" s="17"/>
      <c r="G22" s="16">
        <v>187</v>
      </c>
      <c r="H22" s="16">
        <v>232</v>
      </c>
      <c r="I22" s="16">
        <f t="shared" si="10"/>
        <v>419</v>
      </c>
      <c r="J22" s="20" t="s">
        <v>2</v>
      </c>
      <c r="K22" s="20" t="s">
        <v>2</v>
      </c>
      <c r="L22" s="16"/>
      <c r="M22" s="16"/>
      <c r="N22" s="17">
        <v>95</v>
      </c>
      <c r="O22" s="16">
        <v>110</v>
      </c>
      <c r="P22" s="17">
        <f aca="true" t="shared" si="12" ref="P22:P34">SUM(G22:O22)</f>
        <v>1043</v>
      </c>
      <c r="Q22" s="17"/>
      <c r="R22" s="17">
        <f t="shared" si="11"/>
        <v>2053</v>
      </c>
      <c r="S22" s="17">
        <v>23.364479865537135</v>
      </c>
      <c r="T22" s="17"/>
      <c r="U22" s="8">
        <v>19.4</v>
      </c>
      <c r="V22" s="8">
        <v>7.6</v>
      </c>
      <c r="W22" s="9">
        <f>U22+V22</f>
        <v>27</v>
      </c>
      <c r="X22" s="9"/>
      <c r="Y22" s="8">
        <v>4.6</v>
      </c>
      <c r="Z22" s="8">
        <v>3.2</v>
      </c>
      <c r="AA22" s="8">
        <v>1.4</v>
      </c>
      <c r="AB22" s="8">
        <v>3.6</v>
      </c>
      <c r="AC22" s="9">
        <v>12.7</v>
      </c>
      <c r="AD22" s="9">
        <f>AC22+W22</f>
        <v>39.7</v>
      </c>
      <c r="AE22" s="9"/>
      <c r="AF22" s="10">
        <f t="shared" si="1"/>
        <v>35463.9175257732</v>
      </c>
      <c r="AG22" s="10">
        <f t="shared" si="2"/>
        <v>42368.42105263158</v>
      </c>
      <c r="AH22" s="10">
        <f t="shared" si="3"/>
        <v>37407.40740740741</v>
      </c>
      <c r="AI22" s="10"/>
      <c r="AJ22" s="10">
        <f t="shared" si="4"/>
        <v>40652.17391304348</v>
      </c>
      <c r="AK22" s="10">
        <f t="shared" si="5"/>
        <v>72500</v>
      </c>
      <c r="AL22" s="10">
        <f t="shared" si="6"/>
        <v>67857.14285714286</v>
      </c>
      <c r="AM22" s="10">
        <f t="shared" si="7"/>
        <v>30555.555555555555</v>
      </c>
      <c r="AN22" s="10">
        <f t="shared" si="8"/>
        <v>82125.9842519685</v>
      </c>
      <c r="AO22" s="10">
        <f t="shared" si="9"/>
        <v>51712.846347607054</v>
      </c>
    </row>
    <row r="23" spans="1:41" ht="12">
      <c r="A23" s="7">
        <v>2004</v>
      </c>
      <c r="B23" s="16"/>
      <c r="C23" s="16">
        <v>694.3750915003867</v>
      </c>
      <c r="D23" s="16">
        <v>347.4486532092279</v>
      </c>
      <c r="E23" s="17">
        <f t="shared" si="0"/>
        <v>1041.8237447096146</v>
      </c>
      <c r="F23" s="17"/>
      <c r="G23" s="16">
        <v>185.72402969096726</v>
      </c>
      <c r="H23" s="16">
        <v>262.95150432517727</v>
      </c>
      <c r="I23" s="16">
        <f t="shared" si="10"/>
        <v>448.6755340161445</v>
      </c>
      <c r="J23" s="20" t="s">
        <v>2</v>
      </c>
      <c r="K23" s="20" t="s">
        <v>2</v>
      </c>
      <c r="L23" s="16"/>
      <c r="M23" s="16"/>
      <c r="N23" s="17">
        <v>91.01811444298819</v>
      </c>
      <c r="O23" s="16">
        <v>108.99386811565817</v>
      </c>
      <c r="P23" s="17">
        <f t="shared" si="12"/>
        <v>1097.3630505909355</v>
      </c>
      <c r="Q23" s="17"/>
      <c r="R23" s="17">
        <f t="shared" si="11"/>
        <v>2139.1867953005503</v>
      </c>
      <c r="S23" s="17">
        <v>23.213758012260893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713.2348278335193</v>
      </c>
      <c r="D24" s="16">
        <v>377.53335410913826</v>
      </c>
      <c r="E24" s="17">
        <f t="shared" si="0"/>
        <v>1090.7681819426575</v>
      </c>
      <c r="F24" s="17"/>
      <c r="G24" s="16">
        <v>180.15952317688652</v>
      </c>
      <c r="H24" s="16">
        <v>256.49890994296885</v>
      </c>
      <c r="I24" s="16">
        <f t="shared" si="10"/>
        <v>436.6584331198554</v>
      </c>
      <c r="J24" s="20" t="s">
        <v>2</v>
      </c>
      <c r="K24" s="20" t="s">
        <v>2</v>
      </c>
      <c r="L24" s="16"/>
      <c r="M24" s="16"/>
      <c r="N24" s="17">
        <v>92.66694602212243</v>
      </c>
      <c r="O24" s="16">
        <v>115.87406967710866</v>
      </c>
      <c r="P24" s="17">
        <f t="shared" si="12"/>
        <v>1081.857881938942</v>
      </c>
      <c r="Q24" s="17"/>
      <c r="R24" s="17">
        <f t="shared" si="11"/>
        <v>2172.6260638815993</v>
      </c>
      <c r="S24" s="17">
        <v>22.87433629562436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853.7287660000001</v>
      </c>
      <c r="D25" s="16">
        <v>426.41632</v>
      </c>
      <c r="E25" s="17">
        <f t="shared" si="0"/>
        <v>1280.145086</v>
      </c>
      <c r="F25" s="17"/>
      <c r="G25" s="16">
        <v>132.812856</v>
      </c>
      <c r="H25" s="16">
        <v>247.40801000000002</v>
      </c>
      <c r="I25" s="16">
        <f t="shared" si="10"/>
        <v>380.220866</v>
      </c>
      <c r="J25" s="20" t="s">
        <v>2</v>
      </c>
      <c r="K25" s="20" t="s">
        <v>2</v>
      </c>
      <c r="L25" s="16"/>
      <c r="M25" s="16"/>
      <c r="N25" s="17">
        <v>82.27431200000001</v>
      </c>
      <c r="O25" s="16">
        <v>89.049744</v>
      </c>
      <c r="P25" s="17">
        <f t="shared" si="12"/>
        <v>931.765788</v>
      </c>
      <c r="Q25" s="17"/>
      <c r="R25" s="17">
        <f t="shared" si="11"/>
        <v>2211.910874</v>
      </c>
      <c r="S25" s="17">
        <v>21.905809767337697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0.7517040816701499</v>
      </c>
      <c r="C26" s="16">
        <v>859.3394260249995</v>
      </c>
      <c r="D26" s="16">
        <v>497.4608958781549</v>
      </c>
      <c r="E26" s="17">
        <f t="shared" si="0"/>
        <v>1356.8003219031543</v>
      </c>
      <c r="F26" s="17"/>
      <c r="G26" s="20" t="s">
        <v>2</v>
      </c>
      <c r="H26" s="20" t="s">
        <v>2</v>
      </c>
      <c r="I26" s="16">
        <v>433.3018117756168</v>
      </c>
      <c r="J26" s="20" t="s">
        <v>2</v>
      </c>
      <c r="K26" s="20" t="s">
        <v>2</v>
      </c>
      <c r="L26" s="16">
        <v>146.02697544294077</v>
      </c>
      <c r="M26" s="16">
        <v>120.03847425179353</v>
      </c>
      <c r="N26" s="20" t="s">
        <v>2</v>
      </c>
      <c r="O26" s="20" t="s">
        <v>2</v>
      </c>
      <c r="P26" s="17">
        <f t="shared" si="12"/>
        <v>699.3672614703511</v>
      </c>
      <c r="Q26" s="17"/>
      <c r="R26" s="17">
        <f>B26+C26+D26+I26+L26+M26</f>
        <v>2056.9192874551754</v>
      </c>
      <c r="S26" s="17">
        <v>18.92577933634806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0.7733905956544171</v>
      </c>
      <c r="C27" s="16">
        <v>880.5897697141207</v>
      </c>
      <c r="D27" s="16">
        <v>515.7030597882585</v>
      </c>
      <c r="E27" s="17">
        <f t="shared" si="0"/>
        <v>1396.2928295023794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688.0124176600336</v>
      </c>
      <c r="Q27" s="17"/>
      <c r="R27" s="17">
        <f>B27+C27+D27+P27</f>
        <v>2085.078637758067</v>
      </c>
      <c r="S27" s="17">
        <v>18.554367986762056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6.313946084008429</v>
      </c>
      <c r="C28" s="16">
        <v>723.6851399057249</v>
      </c>
      <c r="D28" s="16">
        <v>495.0188137931824</v>
      </c>
      <c r="E28" s="17">
        <f t="shared" si="0"/>
        <v>1218.7039536989073</v>
      </c>
      <c r="F28" s="17"/>
      <c r="G28" s="20" t="s">
        <v>2</v>
      </c>
      <c r="H28" s="20" t="s">
        <v>2</v>
      </c>
      <c r="I28" s="20" t="s">
        <v>2</v>
      </c>
      <c r="J28" s="16">
        <v>448.22894907177</v>
      </c>
      <c r="K28" s="16">
        <v>299.21771473422586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2"/>
        <v>747.4466638059959</v>
      </c>
      <c r="Q28" s="17"/>
      <c r="R28" s="17">
        <f>P28+B28+C28+D28</f>
        <v>1972.4645635889115</v>
      </c>
      <c r="S28" s="17">
        <v>17.93153681425256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713.848</v>
      </c>
      <c r="D29" s="16">
        <v>421.235</v>
      </c>
      <c r="E29" s="17">
        <f t="shared" si="0"/>
        <v>1135.083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743.85</v>
      </c>
      <c r="Q29" s="17"/>
      <c r="R29" s="17">
        <f aca="true" t="shared" si="13" ref="R29:R34">P29+B29+C29+D29</f>
        <v>1878.933</v>
      </c>
      <c r="S29" s="17">
        <v>17.22089244614682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752.5987724082688</v>
      </c>
      <c r="D30" s="16">
        <v>444.3512728902088</v>
      </c>
      <c r="E30" s="17">
        <f t="shared" si="0"/>
        <v>1196.9500452984776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798.1703716021173</v>
      </c>
      <c r="Q30" s="17"/>
      <c r="R30" s="17">
        <f t="shared" si="13"/>
        <v>1995.1204169005948</v>
      </c>
      <c r="S30" s="17">
        <v>17.2376616325724</v>
      </c>
      <c r="T30" s="17"/>
      <c r="W30" s="9">
        <f>U30+V30</f>
        <v>0</v>
      </c>
      <c r="X30" s="9"/>
      <c r="AB30" s="8"/>
      <c r="AC30" s="9">
        <f>SUM(Y30:AB30)</f>
        <v>0</v>
      </c>
      <c r="AD30" s="9">
        <f>AC30+W30</f>
        <v>0</v>
      </c>
      <c r="AE30" s="9"/>
      <c r="AF30" s="10" t="e">
        <f aca="true" t="shared" si="14" ref="AF30:AH34">(C30*1000000)/(U30*1000)</f>
        <v>#DIV/0!</v>
      </c>
      <c r="AG30" s="10" t="e">
        <f t="shared" si="14"/>
        <v>#DIV/0!</v>
      </c>
      <c r="AH30" s="10" t="e">
        <f t="shared" si="14"/>
        <v>#DIV/0!</v>
      </c>
      <c r="AI30" s="10"/>
      <c r="AJ30" s="10" t="e">
        <f aca="true" t="shared" si="15" ref="AJ30:AK34">(G30*1000000)/(Y30*1000)</f>
        <v>#VALUE!</v>
      </c>
      <c r="AK30" s="10" t="e">
        <f t="shared" si="15"/>
        <v>#VALUE!</v>
      </c>
      <c r="AL30" s="10" t="e">
        <f aca="true" t="shared" si="16" ref="AL30:AN34">(N30*1000000)/(AA30*1000)</f>
        <v>#VALUE!</v>
      </c>
      <c r="AM30" s="10" t="e">
        <f t="shared" si="16"/>
        <v>#VALUE!</v>
      </c>
      <c r="AN30" s="10" t="e">
        <f t="shared" si="16"/>
        <v>#DIV/0!</v>
      </c>
      <c r="AO30" s="10" t="e">
        <f>(R30*1000000)/(AD30*1000)</f>
        <v>#DIV/0!</v>
      </c>
    </row>
    <row r="31" spans="1:41" ht="12">
      <c r="A31" s="7">
        <v>2012</v>
      </c>
      <c r="B31" s="16">
        <v>4.755</v>
      </c>
      <c r="C31" s="16">
        <v>534.426</v>
      </c>
      <c r="D31" s="16">
        <v>471.407</v>
      </c>
      <c r="E31" s="17">
        <f t="shared" si="0"/>
        <v>1005.8330000000001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716.557</v>
      </c>
      <c r="Q31" s="17"/>
      <c r="R31" s="17">
        <f t="shared" si="13"/>
        <v>1727.145</v>
      </c>
      <c r="S31" s="17">
        <v>16.258512267864436</v>
      </c>
      <c r="T31" s="17"/>
      <c r="W31" s="9">
        <f>U31+V31</f>
        <v>0</v>
      </c>
      <c r="X31" s="9"/>
      <c r="AB31" s="8"/>
      <c r="AC31" s="9">
        <f>SUM(Y31:AB31)</f>
        <v>0</v>
      </c>
      <c r="AD31" s="9">
        <f>AC31+W31</f>
        <v>0</v>
      </c>
      <c r="AE31" s="9"/>
      <c r="AF31" s="10" t="e">
        <f>(C31*1000000)/(U31*1000)</f>
        <v>#DIV/0!</v>
      </c>
      <c r="AG31" s="10" t="e">
        <f>(D31*1000000)/(V31*1000)</f>
        <v>#DIV/0!</v>
      </c>
      <c r="AH31" s="10" t="e">
        <f>(E31*1000000)/(W31*1000)</f>
        <v>#DIV/0!</v>
      </c>
      <c r="AI31" s="10"/>
      <c r="AJ31" s="10" t="e">
        <f>(G31*1000000)/(Y31*1000)</f>
        <v>#VALUE!</v>
      </c>
      <c r="AK31" s="10" t="e">
        <f>(H31*1000000)/(Z31*1000)</f>
        <v>#VALUE!</v>
      </c>
      <c r="AL31" s="10" t="e">
        <f>(N31*1000000)/(AA31*1000)</f>
        <v>#VALUE!</v>
      </c>
      <c r="AM31" s="10" t="e">
        <f>(O31*1000000)/(AB31*1000)</f>
        <v>#VALUE!</v>
      </c>
      <c r="AN31" s="10" t="e">
        <f>(P31*1000000)/(AC31*1000)</f>
        <v>#DIV/0!</v>
      </c>
      <c r="AO31" s="10" t="e">
        <f>(R31*1000000)/(AD31*1000)</f>
        <v>#DIV/0!</v>
      </c>
    </row>
    <row r="32" spans="1:41" ht="12">
      <c r="A32" s="7">
        <v>2013</v>
      </c>
      <c r="B32" s="16">
        <v>2.059</v>
      </c>
      <c r="C32" s="16">
        <v>533.1869999999999</v>
      </c>
      <c r="D32" s="16">
        <v>415.757</v>
      </c>
      <c r="E32" s="17">
        <f t="shared" si="0"/>
        <v>948.944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621.937</v>
      </c>
      <c r="Q32" s="17"/>
      <c r="R32" s="17">
        <v>1572.94</v>
      </c>
      <c r="S32" s="17">
        <v>14.949690946827005</v>
      </c>
      <c r="T32" s="17"/>
      <c r="W32" s="9">
        <f>U32+V32</f>
        <v>0</v>
      </c>
      <c r="X32" s="9"/>
      <c r="AB32" s="8"/>
      <c r="AC32" s="9">
        <f>SUM(Y32:AB32)</f>
        <v>0</v>
      </c>
      <c r="AD32" s="9">
        <f>AC32+W32</f>
        <v>0</v>
      </c>
      <c r="AE32" s="9"/>
      <c r="AF32" s="10" t="e">
        <f>(C32*1000000)/(U32*1000)</f>
        <v>#DIV/0!</v>
      </c>
      <c r="AG32" s="10" t="e">
        <f>(D32*1000000)/(V32*1000)</f>
        <v>#DIV/0!</v>
      </c>
      <c r="AH32" s="10" t="e">
        <f>(E32*1000000)/(W32*1000)</f>
        <v>#DIV/0!</v>
      </c>
      <c r="AI32" s="10"/>
      <c r="AJ32" s="10" t="e">
        <f>(G32*1000000)/(Y32*1000)</f>
        <v>#VALUE!</v>
      </c>
      <c r="AK32" s="10" t="e">
        <f>(H32*1000000)/(Z32*1000)</f>
        <v>#VALUE!</v>
      </c>
      <c r="AL32" s="10" t="e">
        <f>(N32*1000000)/(AA32*1000)</f>
        <v>#VALUE!</v>
      </c>
      <c r="AM32" s="10" t="e">
        <f>(O32*1000000)/(AB32*1000)</f>
        <v>#VALUE!</v>
      </c>
      <c r="AN32" s="10" t="e">
        <f>(P32*1000000)/(AC32*1000)</f>
        <v>#DIV/0!</v>
      </c>
      <c r="AO32" s="10" t="e">
        <f>(R32*1000000)/(AD32*1000)</f>
        <v>#DIV/0!</v>
      </c>
    </row>
    <row r="33" spans="1:41" ht="12">
      <c r="A33" s="7">
        <v>2014</v>
      </c>
      <c r="B33" s="16"/>
      <c r="C33" s="16"/>
      <c r="D33" s="16"/>
      <c r="E33" s="17">
        <f t="shared" si="0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2"/>
        <v>0</v>
      </c>
      <c r="Q33" s="17"/>
      <c r="R33" s="17">
        <f t="shared" si="13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t="shared" si="14"/>
        <v>#DIV/0!</v>
      </c>
      <c r="AG33" s="10" t="e">
        <f t="shared" si="14"/>
        <v>#DIV/0!</v>
      </c>
      <c r="AH33" s="10" t="e">
        <f t="shared" si="14"/>
        <v>#DIV/0!</v>
      </c>
      <c r="AI33" s="10"/>
      <c r="AJ33" s="10" t="e">
        <f t="shared" si="15"/>
        <v>#VALUE!</v>
      </c>
      <c r="AK33" s="10" t="e">
        <f t="shared" si="15"/>
        <v>#VALUE!</v>
      </c>
      <c r="AL33" s="10" t="e">
        <f t="shared" si="16"/>
        <v>#VALUE!</v>
      </c>
      <c r="AM33" s="10" t="e">
        <f t="shared" si="16"/>
        <v>#VALUE!</v>
      </c>
      <c r="AN33" s="10" t="e">
        <f t="shared" si="16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0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2"/>
        <v>0</v>
      </c>
      <c r="Q34" s="17"/>
      <c r="R34" s="17">
        <f t="shared" si="13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4"/>
        <v>#DIV/0!</v>
      </c>
      <c r="AG34" s="10" t="e">
        <f t="shared" si="14"/>
        <v>#DIV/0!</v>
      </c>
      <c r="AH34" s="10" t="e">
        <f t="shared" si="14"/>
        <v>#DIV/0!</v>
      </c>
      <c r="AI34" s="10"/>
      <c r="AJ34" s="10" t="e">
        <f t="shared" si="15"/>
        <v>#VALUE!</v>
      </c>
      <c r="AK34" s="10" t="e">
        <f t="shared" si="15"/>
        <v>#VALUE!</v>
      </c>
      <c r="AL34" s="10" t="e">
        <f t="shared" si="16"/>
        <v>#VALUE!</v>
      </c>
      <c r="AM34" s="10" t="e">
        <f t="shared" si="16"/>
        <v>#VALUE!</v>
      </c>
      <c r="AN34" s="10" t="e">
        <f t="shared" si="16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20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32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1191</v>
      </c>
      <c r="D14" s="16">
        <v>397</v>
      </c>
      <c r="E14" s="17">
        <f>C14+D14</f>
        <v>1588</v>
      </c>
      <c r="F14" s="17"/>
      <c r="G14" s="16">
        <v>225</v>
      </c>
      <c r="H14" s="16">
        <v>218</v>
      </c>
      <c r="I14" s="16">
        <f>G14+H14</f>
        <v>443</v>
      </c>
      <c r="J14" s="20" t="s">
        <v>2</v>
      </c>
      <c r="K14" s="20" t="s">
        <v>2</v>
      </c>
      <c r="L14" s="16"/>
      <c r="M14" s="16"/>
      <c r="N14" s="16">
        <v>58</v>
      </c>
      <c r="O14" s="16">
        <v>134</v>
      </c>
      <c r="P14" s="17">
        <f>SUM(G14:O14)</f>
        <v>1078</v>
      </c>
      <c r="Q14" s="17"/>
      <c r="R14" s="17">
        <f>P14+E14</f>
        <v>2666</v>
      </c>
      <c r="S14" s="17">
        <v>20.94014367693927</v>
      </c>
      <c r="T14" s="17"/>
      <c r="U14" s="8">
        <v>35.8</v>
      </c>
      <c r="V14" s="8">
        <v>12.3</v>
      </c>
      <c r="W14" s="9">
        <v>48</v>
      </c>
      <c r="X14" s="9"/>
      <c r="Y14" s="8">
        <v>5.6</v>
      </c>
      <c r="Z14" s="8">
        <v>3</v>
      </c>
      <c r="AA14" s="8">
        <v>1</v>
      </c>
      <c r="AB14" s="8">
        <v>4.5</v>
      </c>
      <c r="AC14" s="9">
        <f>SUM(Y14:AB14)</f>
        <v>14.1</v>
      </c>
      <c r="AD14" s="9">
        <v>62.2</v>
      </c>
      <c r="AE14" s="9"/>
      <c r="AF14" s="10">
        <f aca="true" t="shared" si="0" ref="AF14:AF22">(C14*1000000)/(U14*1000)</f>
        <v>33268.15642458101</v>
      </c>
      <c r="AG14" s="10">
        <f aca="true" t="shared" si="1" ref="AG14:AG22">(D14*1000000)/(V14*1000)</f>
        <v>32276.422764227642</v>
      </c>
      <c r="AH14" s="10">
        <f aca="true" t="shared" si="2" ref="AH14:AH22">(E14*1000000)/(W14*1000)</f>
        <v>33083.333333333336</v>
      </c>
      <c r="AI14" s="10"/>
      <c r="AJ14" s="10">
        <f aca="true" t="shared" si="3" ref="AJ14:AJ22">(G14*1000000)/(Y14*1000)</f>
        <v>40178.57142857143</v>
      </c>
      <c r="AK14" s="10">
        <f aca="true" t="shared" si="4" ref="AK14:AK22">(H14*1000000)/(Z14*1000)</f>
        <v>72666.66666666667</v>
      </c>
      <c r="AL14" s="10">
        <f aca="true" t="shared" si="5" ref="AL14:AL22">(N14*1000000)/(AA14*1000)</f>
        <v>58000</v>
      </c>
      <c r="AM14" s="10">
        <f aca="true" t="shared" si="6" ref="AM14:AM22">(O14*1000000)/(AB14*1000)</f>
        <v>29777.777777777777</v>
      </c>
      <c r="AN14" s="10">
        <f aca="true" t="shared" si="7" ref="AN14:AN22">(P14*1000000)/(AC14*1000)</f>
        <v>76453.90070921986</v>
      </c>
      <c r="AO14" s="10">
        <f aca="true" t="shared" si="8" ref="AO14:AO22">(R14*1000000)/(AD14*1000)</f>
        <v>42861.73633440515</v>
      </c>
    </row>
    <row r="15" spans="1:41" ht="12">
      <c r="A15" s="7">
        <v>1996</v>
      </c>
      <c r="B15" s="16"/>
      <c r="C15" s="16">
        <v>1293</v>
      </c>
      <c r="D15" s="16">
        <v>422</v>
      </c>
      <c r="E15" s="17">
        <f>C15+D15</f>
        <v>1715</v>
      </c>
      <c r="F15" s="17"/>
      <c r="G15" s="16">
        <v>252</v>
      </c>
      <c r="H15" s="16">
        <v>250</v>
      </c>
      <c r="I15" s="16">
        <f aca="true" t="shared" si="9" ref="I15:I25">G15+H15</f>
        <v>502</v>
      </c>
      <c r="J15" s="20" t="s">
        <v>2</v>
      </c>
      <c r="K15" s="20" t="s">
        <v>2</v>
      </c>
      <c r="L15" s="16"/>
      <c r="M15" s="16"/>
      <c r="N15" s="16">
        <v>74</v>
      </c>
      <c r="O15" s="16">
        <v>146</v>
      </c>
      <c r="P15" s="17">
        <v>723</v>
      </c>
      <c r="Q15" s="17"/>
      <c r="R15" s="17">
        <f>P15+E15</f>
        <v>2438</v>
      </c>
      <c r="S15" s="17">
        <v>17.900368468365258</v>
      </c>
      <c r="T15" s="17"/>
      <c r="U15" s="8">
        <v>37.7</v>
      </c>
      <c r="V15" s="8">
        <v>11.4</v>
      </c>
      <c r="W15" s="9">
        <f>U15+V15</f>
        <v>49.1</v>
      </c>
      <c r="X15" s="9"/>
      <c r="Y15" s="8">
        <v>6</v>
      </c>
      <c r="Z15" s="8">
        <v>3.4</v>
      </c>
      <c r="AA15" s="8">
        <v>1.6</v>
      </c>
      <c r="AB15" s="8">
        <v>5.3</v>
      </c>
      <c r="AC15" s="9">
        <f>SUM(Y15:AB15)</f>
        <v>16.3</v>
      </c>
      <c r="AD15" s="9">
        <f>AC15+W15</f>
        <v>65.4</v>
      </c>
      <c r="AE15" s="9"/>
      <c r="AF15" s="10">
        <f t="shared" si="0"/>
        <v>34297.08222811671</v>
      </c>
      <c r="AG15" s="10">
        <f t="shared" si="1"/>
        <v>37017.54385964912</v>
      </c>
      <c r="AH15" s="10">
        <f t="shared" si="2"/>
        <v>34928.71690427699</v>
      </c>
      <c r="AI15" s="10"/>
      <c r="AJ15" s="10">
        <f t="shared" si="3"/>
        <v>42000</v>
      </c>
      <c r="AK15" s="10">
        <f t="shared" si="4"/>
        <v>73529.41176470589</v>
      </c>
      <c r="AL15" s="10">
        <f t="shared" si="5"/>
        <v>46250</v>
      </c>
      <c r="AM15" s="10">
        <f t="shared" si="6"/>
        <v>27547.169811320753</v>
      </c>
      <c r="AN15" s="10">
        <f t="shared" si="7"/>
        <v>44355.82822085889</v>
      </c>
      <c r="AO15" s="10">
        <f t="shared" si="8"/>
        <v>37278.287461773696</v>
      </c>
    </row>
    <row r="16" spans="1:41" ht="12">
      <c r="A16" s="7">
        <v>1997</v>
      </c>
      <c r="B16" s="16"/>
      <c r="C16" s="16">
        <v>1278</v>
      </c>
      <c r="D16" s="16">
        <v>429</v>
      </c>
      <c r="E16" s="17">
        <f>C16+D16</f>
        <v>1707</v>
      </c>
      <c r="F16" s="17"/>
      <c r="G16" s="16">
        <v>257</v>
      </c>
      <c r="H16" s="16">
        <v>248</v>
      </c>
      <c r="I16" s="16">
        <f t="shared" si="9"/>
        <v>505</v>
      </c>
      <c r="J16" s="20" t="s">
        <v>2</v>
      </c>
      <c r="K16" s="20" t="s">
        <v>2</v>
      </c>
      <c r="L16" s="16"/>
      <c r="M16" s="16"/>
      <c r="N16" s="16">
        <v>90</v>
      </c>
      <c r="O16" s="16">
        <v>144</v>
      </c>
      <c r="P16" s="17">
        <f>SUM(G16:O16)</f>
        <v>1244</v>
      </c>
      <c r="Q16" s="17"/>
      <c r="R16" s="17">
        <f>P16+E16</f>
        <v>2951</v>
      </c>
      <c r="S16" s="17">
        <v>21.060475230273013</v>
      </c>
      <c r="T16" s="17"/>
      <c r="U16" s="8">
        <v>37.1</v>
      </c>
      <c r="V16" s="8">
        <v>12</v>
      </c>
      <c r="W16" s="9">
        <f>U16+V16</f>
        <v>49.1</v>
      </c>
      <c r="X16" s="9"/>
      <c r="Y16" s="8">
        <v>6.2</v>
      </c>
      <c r="Z16" s="8">
        <v>3.4</v>
      </c>
      <c r="AA16" s="8">
        <v>1.6</v>
      </c>
      <c r="AB16" s="8">
        <v>4.7</v>
      </c>
      <c r="AC16" s="9">
        <v>16</v>
      </c>
      <c r="AD16" s="9">
        <f>AC16+W16</f>
        <v>65.1</v>
      </c>
      <c r="AE16" s="9"/>
      <c r="AF16" s="10">
        <f t="shared" si="0"/>
        <v>34447.43935309973</v>
      </c>
      <c r="AG16" s="10">
        <f t="shared" si="1"/>
        <v>35750</v>
      </c>
      <c r="AH16" s="10">
        <f t="shared" si="2"/>
        <v>34765.784114052956</v>
      </c>
      <c r="AI16" s="10"/>
      <c r="AJ16" s="10">
        <f t="shared" si="3"/>
        <v>41451.6129032258</v>
      </c>
      <c r="AK16" s="10">
        <f t="shared" si="4"/>
        <v>72941.17647058824</v>
      </c>
      <c r="AL16" s="10">
        <f t="shared" si="5"/>
        <v>56250</v>
      </c>
      <c r="AM16" s="10">
        <f t="shared" si="6"/>
        <v>30638.297872340427</v>
      </c>
      <c r="AN16" s="10">
        <f t="shared" si="7"/>
        <v>77750</v>
      </c>
      <c r="AO16" s="10">
        <f t="shared" si="8"/>
        <v>45330.261136712754</v>
      </c>
    </row>
    <row r="17" spans="1:41" ht="12">
      <c r="A17" s="7">
        <v>1998</v>
      </c>
      <c r="B17" s="16"/>
      <c r="C17" s="16">
        <v>1352</v>
      </c>
      <c r="D17" s="16">
        <v>477</v>
      </c>
      <c r="E17" s="17">
        <f>C17+D17</f>
        <v>1829</v>
      </c>
      <c r="F17" s="17"/>
      <c r="G17" s="16">
        <v>244</v>
      </c>
      <c r="H17" s="16">
        <v>256</v>
      </c>
      <c r="I17" s="16">
        <f t="shared" si="9"/>
        <v>500</v>
      </c>
      <c r="J17" s="20" t="s">
        <v>2</v>
      </c>
      <c r="K17" s="20" t="s">
        <v>2</v>
      </c>
      <c r="L17" s="16"/>
      <c r="M17" s="16"/>
      <c r="N17" s="16">
        <v>95</v>
      </c>
      <c r="O17" s="16">
        <v>149</v>
      </c>
      <c r="P17" s="17">
        <v>745</v>
      </c>
      <c r="Q17" s="17"/>
      <c r="R17" s="17">
        <f>P17+E17</f>
        <v>2574</v>
      </c>
      <c r="S17" s="17">
        <v>17.714422158398364</v>
      </c>
      <c r="T17" s="17"/>
      <c r="U17" s="8">
        <v>37.9</v>
      </c>
      <c r="V17" s="8">
        <v>11.9</v>
      </c>
      <c r="W17" s="9">
        <v>49.8</v>
      </c>
      <c r="X17" s="9"/>
      <c r="Y17" s="8">
        <v>5.9</v>
      </c>
      <c r="Z17" s="8">
        <v>3.2</v>
      </c>
      <c r="AA17" s="8">
        <v>1.7</v>
      </c>
      <c r="AB17" s="8">
        <v>5</v>
      </c>
      <c r="AC17" s="9">
        <f>SUM(Y17:AB17)</f>
        <v>15.8</v>
      </c>
      <c r="AD17" s="9">
        <f>AC17+W17</f>
        <v>65.6</v>
      </c>
      <c r="AE17" s="9"/>
      <c r="AF17" s="10">
        <f t="shared" si="0"/>
        <v>35672.823218997364</v>
      </c>
      <c r="AG17" s="10">
        <f t="shared" si="1"/>
        <v>40084.033613445376</v>
      </c>
      <c r="AH17" s="10">
        <f t="shared" si="2"/>
        <v>36726.90763052209</v>
      </c>
      <c r="AI17" s="10"/>
      <c r="AJ17" s="10">
        <f t="shared" si="3"/>
        <v>41355.93220338983</v>
      </c>
      <c r="AK17" s="10">
        <f t="shared" si="4"/>
        <v>80000</v>
      </c>
      <c r="AL17" s="10">
        <f t="shared" si="5"/>
        <v>55882.35294117647</v>
      </c>
      <c r="AM17" s="10">
        <f t="shared" si="6"/>
        <v>29800</v>
      </c>
      <c r="AN17" s="10">
        <f t="shared" si="7"/>
        <v>47151.898734177215</v>
      </c>
      <c r="AO17" s="10">
        <f t="shared" si="8"/>
        <v>39237.80487804878</v>
      </c>
    </row>
    <row r="18" spans="1:41" ht="12">
      <c r="A18" s="7">
        <v>1999</v>
      </c>
      <c r="B18" s="16"/>
      <c r="C18" s="16">
        <v>1367</v>
      </c>
      <c r="D18" s="16">
        <v>446</v>
      </c>
      <c r="E18" s="17">
        <f>C18+D18</f>
        <v>1813</v>
      </c>
      <c r="F18" s="17"/>
      <c r="G18" s="16">
        <v>244</v>
      </c>
      <c r="H18" s="16">
        <v>255</v>
      </c>
      <c r="I18" s="16">
        <f t="shared" si="9"/>
        <v>499</v>
      </c>
      <c r="J18" s="20" t="s">
        <v>2</v>
      </c>
      <c r="K18" s="20" t="s">
        <v>2</v>
      </c>
      <c r="L18" s="16"/>
      <c r="M18" s="16"/>
      <c r="N18" s="16">
        <v>111</v>
      </c>
      <c r="O18" s="16">
        <v>159</v>
      </c>
      <c r="P18" s="17">
        <v>768</v>
      </c>
      <c r="Q18" s="17"/>
      <c r="R18" s="17">
        <f>P18+E18</f>
        <v>2581</v>
      </c>
      <c r="S18" s="17">
        <v>17.161075341199247</v>
      </c>
      <c r="T18" s="17"/>
      <c r="U18" s="8">
        <v>37.3</v>
      </c>
      <c r="V18" s="8">
        <v>11.9</v>
      </c>
      <c r="W18" s="9">
        <v>49.1</v>
      </c>
      <c r="X18" s="9"/>
      <c r="Y18" s="8">
        <v>6.2</v>
      </c>
      <c r="Z18" s="8">
        <v>3.5</v>
      </c>
      <c r="AA18" s="8">
        <v>2</v>
      </c>
      <c r="AB18" s="8">
        <v>5.1</v>
      </c>
      <c r="AC18" s="9">
        <f>SUM(Y18:AB18)</f>
        <v>16.799999999999997</v>
      </c>
      <c r="AD18" s="9">
        <f>AC18+W18</f>
        <v>65.9</v>
      </c>
      <c r="AE18" s="9"/>
      <c r="AF18" s="10">
        <f t="shared" si="0"/>
        <v>36648.79356568365</v>
      </c>
      <c r="AG18" s="10">
        <f t="shared" si="1"/>
        <v>37478.991596638654</v>
      </c>
      <c r="AH18" s="10">
        <f t="shared" si="2"/>
        <v>36924.643584521385</v>
      </c>
      <c r="AI18" s="10"/>
      <c r="AJ18" s="10">
        <f t="shared" si="3"/>
        <v>39354.83870967742</v>
      </c>
      <c r="AK18" s="10">
        <f t="shared" si="4"/>
        <v>72857.14285714286</v>
      </c>
      <c r="AL18" s="10">
        <f t="shared" si="5"/>
        <v>55500</v>
      </c>
      <c r="AM18" s="10">
        <f t="shared" si="6"/>
        <v>31176.470588235294</v>
      </c>
      <c r="AN18" s="10">
        <f t="shared" si="7"/>
        <v>45714.285714285725</v>
      </c>
      <c r="AO18" s="10">
        <f t="shared" si="8"/>
        <v>39165.402124430955</v>
      </c>
    </row>
    <row r="19" spans="1:41" ht="12">
      <c r="A19" s="7">
        <v>2000</v>
      </c>
      <c r="B19" s="16"/>
      <c r="C19" s="16">
        <v>1494</v>
      </c>
      <c r="D19" s="16">
        <v>490</v>
      </c>
      <c r="E19" s="17">
        <v>1983</v>
      </c>
      <c r="F19" s="17"/>
      <c r="G19" s="16">
        <v>248</v>
      </c>
      <c r="H19" s="16">
        <v>276</v>
      </c>
      <c r="I19" s="16">
        <f t="shared" si="9"/>
        <v>524</v>
      </c>
      <c r="J19" s="20" t="s">
        <v>2</v>
      </c>
      <c r="K19" s="20" t="s">
        <v>2</v>
      </c>
      <c r="L19" s="16"/>
      <c r="M19" s="16"/>
      <c r="N19" s="16">
        <v>130</v>
      </c>
      <c r="O19" s="16">
        <v>159</v>
      </c>
      <c r="P19" s="17">
        <f aca="true" t="shared" si="10" ref="P19:P34">SUM(G19:O19)</f>
        <v>1337</v>
      </c>
      <c r="Q19" s="17"/>
      <c r="R19" s="17">
        <v>2797</v>
      </c>
      <c r="S19" s="17">
        <v>17.24753438556666</v>
      </c>
      <c r="T19" s="17"/>
      <c r="U19" s="8">
        <v>38.5</v>
      </c>
      <c r="V19" s="8">
        <v>12.5</v>
      </c>
      <c r="W19" s="9">
        <f>U19+V19</f>
        <v>51</v>
      </c>
      <c r="X19" s="9"/>
      <c r="Y19" s="8">
        <v>6.3</v>
      </c>
      <c r="Z19" s="8">
        <v>3.9</v>
      </c>
      <c r="AA19" s="8">
        <v>2.2</v>
      </c>
      <c r="AB19" s="8">
        <v>5.1</v>
      </c>
      <c r="AC19" s="9">
        <v>17.6</v>
      </c>
      <c r="AD19" s="9">
        <f>AC19+W19</f>
        <v>68.6</v>
      </c>
      <c r="AE19" s="9"/>
      <c r="AF19" s="10">
        <f t="shared" si="0"/>
        <v>38805.194805194806</v>
      </c>
      <c r="AG19" s="10">
        <f t="shared" si="1"/>
        <v>39200</v>
      </c>
      <c r="AH19" s="10">
        <f t="shared" si="2"/>
        <v>38882.35294117647</v>
      </c>
      <c r="AI19" s="10"/>
      <c r="AJ19" s="10">
        <f t="shared" si="3"/>
        <v>39365.079365079364</v>
      </c>
      <c r="AK19" s="10">
        <f t="shared" si="4"/>
        <v>70769.23076923077</v>
      </c>
      <c r="AL19" s="10">
        <f t="shared" si="5"/>
        <v>59090.90909090909</v>
      </c>
      <c r="AM19" s="10">
        <f t="shared" si="6"/>
        <v>31176.470588235294</v>
      </c>
      <c r="AN19" s="10">
        <f t="shared" si="7"/>
        <v>75965.90909090909</v>
      </c>
      <c r="AO19" s="10">
        <f t="shared" si="8"/>
        <v>40772.59475218659</v>
      </c>
    </row>
    <row r="20" spans="1:41" ht="12">
      <c r="A20" s="7">
        <v>2001</v>
      </c>
      <c r="B20" s="16"/>
      <c r="C20" s="16">
        <v>1631.02576</v>
      </c>
      <c r="D20" s="16">
        <v>513.4532</v>
      </c>
      <c r="E20" s="17">
        <f aca="true" t="shared" si="11" ref="E20:E34">C20+D20</f>
        <v>2144.47896</v>
      </c>
      <c r="F20" s="17"/>
      <c r="G20" s="16">
        <v>219.87679999999997</v>
      </c>
      <c r="H20" s="16">
        <v>265.28008</v>
      </c>
      <c r="I20" s="16">
        <f t="shared" si="9"/>
        <v>485.15688</v>
      </c>
      <c r="J20" s="20" t="s">
        <v>2</v>
      </c>
      <c r="K20" s="20" t="s">
        <v>2</v>
      </c>
      <c r="L20" s="16"/>
      <c r="M20" s="16"/>
      <c r="N20" s="16">
        <v>161.55360000000002</v>
      </c>
      <c r="O20" s="16">
        <v>138.55607999999998</v>
      </c>
      <c r="P20" s="17">
        <f t="shared" si="10"/>
        <v>1270.42344</v>
      </c>
      <c r="Q20" s="17"/>
      <c r="R20" s="17">
        <f aca="true" t="shared" si="12" ref="R20:R25">P20+E20</f>
        <v>3414.9024</v>
      </c>
      <c r="S20" s="17">
        <v>20.077556650052696</v>
      </c>
      <c r="T20" s="17"/>
      <c r="U20" s="8">
        <v>39.8</v>
      </c>
      <c r="V20" s="8">
        <v>13.2</v>
      </c>
      <c r="W20" s="9">
        <f>U20+V20</f>
        <v>53</v>
      </c>
      <c r="X20" s="9"/>
      <c r="Y20" s="8">
        <v>6.2</v>
      </c>
      <c r="Z20" s="8">
        <v>3.7</v>
      </c>
      <c r="AA20" s="8">
        <v>2.3</v>
      </c>
      <c r="AB20" s="8">
        <v>5</v>
      </c>
      <c r="AC20" s="9">
        <f>SUM(Y20:AB20)</f>
        <v>17.2</v>
      </c>
      <c r="AD20" s="9">
        <v>70.1</v>
      </c>
      <c r="AE20" s="9"/>
      <c r="AF20" s="10">
        <f t="shared" si="0"/>
        <v>40980.54673366834</v>
      </c>
      <c r="AG20" s="10">
        <f t="shared" si="1"/>
        <v>38897.9696969697</v>
      </c>
      <c r="AH20" s="10">
        <f t="shared" si="2"/>
        <v>40461.86716981132</v>
      </c>
      <c r="AI20" s="10"/>
      <c r="AJ20" s="10">
        <f t="shared" si="3"/>
        <v>35463.99999999999</v>
      </c>
      <c r="AK20" s="10">
        <f t="shared" si="4"/>
        <v>71697.31891891891</v>
      </c>
      <c r="AL20" s="10">
        <f t="shared" si="5"/>
        <v>70240.69565217392</v>
      </c>
      <c r="AM20" s="10">
        <f t="shared" si="6"/>
        <v>27711.215999999993</v>
      </c>
      <c r="AN20" s="10">
        <f t="shared" si="7"/>
        <v>73861.82790697674</v>
      </c>
      <c r="AO20" s="10">
        <f t="shared" si="8"/>
        <v>48714.72753209701</v>
      </c>
    </row>
    <row r="21" spans="1:41" ht="12">
      <c r="A21" s="7">
        <v>2002</v>
      </c>
      <c r="B21" s="16"/>
      <c r="C21" s="16">
        <v>1668</v>
      </c>
      <c r="D21" s="16">
        <v>588</v>
      </c>
      <c r="E21" s="17">
        <f t="shared" si="11"/>
        <v>2256</v>
      </c>
      <c r="F21" s="17"/>
      <c r="G21" s="16">
        <v>267</v>
      </c>
      <c r="H21" s="16">
        <v>280</v>
      </c>
      <c r="I21" s="16">
        <f t="shared" si="9"/>
        <v>547</v>
      </c>
      <c r="J21" s="20" t="s">
        <v>2</v>
      </c>
      <c r="K21" s="20" t="s">
        <v>2</v>
      </c>
      <c r="L21" s="16"/>
      <c r="M21" s="16"/>
      <c r="N21" s="16">
        <v>152</v>
      </c>
      <c r="O21" s="16">
        <v>157</v>
      </c>
      <c r="P21" s="17">
        <f t="shared" si="10"/>
        <v>1403</v>
      </c>
      <c r="Q21" s="17"/>
      <c r="R21" s="17">
        <f t="shared" si="12"/>
        <v>3659</v>
      </c>
      <c r="S21" s="17">
        <v>20.908164197270477</v>
      </c>
      <c r="T21" s="17"/>
      <c r="U21" s="8">
        <v>39.9</v>
      </c>
      <c r="V21" s="8">
        <v>12.6</v>
      </c>
      <c r="W21" s="9">
        <f>U21+V21</f>
        <v>52.5</v>
      </c>
      <c r="X21" s="9"/>
      <c r="Y21" s="8">
        <v>6.3</v>
      </c>
      <c r="Z21" s="8">
        <v>3.7</v>
      </c>
      <c r="AA21" s="8">
        <v>2.7</v>
      </c>
      <c r="AB21" s="8">
        <v>4.9</v>
      </c>
      <c r="AC21" s="9">
        <v>17.7</v>
      </c>
      <c r="AD21" s="9">
        <f>AC21+W21</f>
        <v>70.2</v>
      </c>
      <c r="AE21" s="9"/>
      <c r="AF21" s="10">
        <f t="shared" si="0"/>
        <v>41804.51127819549</v>
      </c>
      <c r="AG21" s="10">
        <f t="shared" si="1"/>
        <v>46666.666666666664</v>
      </c>
      <c r="AH21" s="10">
        <f t="shared" si="2"/>
        <v>42971.42857142857</v>
      </c>
      <c r="AI21" s="10"/>
      <c r="AJ21" s="10">
        <f t="shared" si="3"/>
        <v>42380.95238095238</v>
      </c>
      <c r="AK21" s="10">
        <f t="shared" si="4"/>
        <v>75675.67567567568</v>
      </c>
      <c r="AL21" s="10">
        <f t="shared" si="5"/>
        <v>56296.2962962963</v>
      </c>
      <c r="AM21" s="10">
        <f t="shared" si="6"/>
        <v>32040.816326530614</v>
      </c>
      <c r="AN21" s="10">
        <f t="shared" si="7"/>
        <v>79265.53672316384</v>
      </c>
      <c r="AO21" s="10">
        <f t="shared" si="8"/>
        <v>52122.50712250712</v>
      </c>
    </row>
    <row r="22" spans="1:41" ht="12">
      <c r="A22" s="7">
        <v>2003</v>
      </c>
      <c r="B22" s="16"/>
      <c r="C22" s="16">
        <v>1545</v>
      </c>
      <c r="D22" s="16">
        <v>674</v>
      </c>
      <c r="E22" s="17">
        <v>2218</v>
      </c>
      <c r="F22" s="17"/>
      <c r="G22" s="16">
        <v>301</v>
      </c>
      <c r="H22" s="16">
        <v>325</v>
      </c>
      <c r="I22" s="16">
        <f t="shared" si="9"/>
        <v>626</v>
      </c>
      <c r="J22" s="20" t="s">
        <v>2</v>
      </c>
      <c r="K22" s="20" t="s">
        <v>2</v>
      </c>
      <c r="L22" s="16"/>
      <c r="M22" s="16"/>
      <c r="N22" s="17">
        <v>154</v>
      </c>
      <c r="O22" s="16">
        <v>141</v>
      </c>
      <c r="P22" s="17">
        <v>920</v>
      </c>
      <c r="Q22" s="17"/>
      <c r="R22" s="17">
        <f t="shared" si="12"/>
        <v>3138</v>
      </c>
      <c r="S22" s="17">
        <v>17.878924687765718</v>
      </c>
      <c r="T22" s="17"/>
      <c r="U22" s="8">
        <v>38.9</v>
      </c>
      <c r="V22" s="8">
        <v>14.1</v>
      </c>
      <c r="W22" s="9">
        <f>U22+V22</f>
        <v>53</v>
      </c>
      <c r="X22" s="9"/>
      <c r="Y22" s="8">
        <v>6</v>
      </c>
      <c r="Z22" s="8">
        <v>3.7</v>
      </c>
      <c r="AA22" s="8">
        <v>2.6</v>
      </c>
      <c r="AB22" s="8">
        <v>4.5</v>
      </c>
      <c r="AC22" s="9">
        <f>SUM(Y22:AB22)</f>
        <v>16.799999999999997</v>
      </c>
      <c r="AD22" s="9">
        <f>AC22+W22</f>
        <v>69.8</v>
      </c>
      <c r="AE22" s="9"/>
      <c r="AF22" s="10">
        <f t="shared" si="0"/>
        <v>39717.223650385604</v>
      </c>
      <c r="AG22" s="10">
        <f t="shared" si="1"/>
        <v>47801.41843971631</v>
      </c>
      <c r="AH22" s="10">
        <f t="shared" si="2"/>
        <v>41849.056603773584</v>
      </c>
      <c r="AI22" s="10"/>
      <c r="AJ22" s="10">
        <f t="shared" si="3"/>
        <v>50166.666666666664</v>
      </c>
      <c r="AK22" s="10">
        <f t="shared" si="4"/>
        <v>87837.83783783784</v>
      </c>
      <c r="AL22" s="10">
        <f t="shared" si="5"/>
        <v>59230.769230769234</v>
      </c>
      <c r="AM22" s="10">
        <f t="shared" si="6"/>
        <v>31333.333333333332</v>
      </c>
      <c r="AN22" s="10">
        <f t="shared" si="7"/>
        <v>54761.90476190477</v>
      </c>
      <c r="AO22" s="10">
        <f t="shared" si="8"/>
        <v>44957.02005730659</v>
      </c>
    </row>
    <row r="23" spans="1:41" ht="12">
      <c r="A23" s="7">
        <v>2004</v>
      </c>
      <c r="B23" s="16"/>
      <c r="C23" s="16">
        <v>1532.0138644880903</v>
      </c>
      <c r="D23" s="16">
        <v>729.0566188429972</v>
      </c>
      <c r="E23" s="17">
        <f t="shared" si="11"/>
        <v>2261.0704833310874</v>
      </c>
      <c r="F23" s="17"/>
      <c r="G23" s="16">
        <v>297.7395771442358</v>
      </c>
      <c r="H23" s="16">
        <v>366.4294087544349</v>
      </c>
      <c r="I23" s="16">
        <f t="shared" si="9"/>
        <v>664.1689858986707</v>
      </c>
      <c r="J23" s="20" t="s">
        <v>2</v>
      </c>
      <c r="K23" s="20" t="s">
        <v>2</v>
      </c>
      <c r="L23" s="16"/>
      <c r="M23" s="16"/>
      <c r="N23" s="17">
        <v>148.70317533066947</v>
      </c>
      <c r="O23" s="16">
        <v>142.41976256422183</v>
      </c>
      <c r="P23" s="17">
        <f t="shared" si="10"/>
        <v>1619.4609096922327</v>
      </c>
      <c r="Q23" s="17"/>
      <c r="R23" s="17">
        <f t="shared" si="12"/>
        <v>3880.53139302332</v>
      </c>
      <c r="S23" s="17">
        <v>21.727076148824093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1465.8456358968933</v>
      </c>
      <c r="D24" s="16">
        <v>754.1906002321215</v>
      </c>
      <c r="E24" s="17">
        <f t="shared" si="11"/>
        <v>2220.036236129015</v>
      </c>
      <c r="F24" s="17"/>
      <c r="G24" s="16">
        <v>289.2750575443262</v>
      </c>
      <c r="H24" s="16">
        <v>349.91362704297745</v>
      </c>
      <c r="I24" s="16">
        <f t="shared" si="9"/>
        <v>639.1886845873037</v>
      </c>
      <c r="J24" s="20" t="s">
        <v>2</v>
      </c>
      <c r="K24" s="20" t="s">
        <v>2</v>
      </c>
      <c r="L24" s="16"/>
      <c r="M24" s="16"/>
      <c r="N24" s="17">
        <v>156.0164589231155</v>
      </c>
      <c r="O24" s="16">
        <v>148.67162373585023</v>
      </c>
      <c r="P24" s="17">
        <f t="shared" si="10"/>
        <v>1583.0654518335732</v>
      </c>
      <c r="Q24" s="17"/>
      <c r="R24" s="17">
        <f t="shared" si="12"/>
        <v>3803.101687962588</v>
      </c>
      <c r="S24" s="17">
        <v>20.6573629942918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1500.3413360000002</v>
      </c>
      <c r="D25" s="16">
        <v>684.4201999999999</v>
      </c>
      <c r="E25" s="17">
        <f t="shared" si="11"/>
        <v>2184.761536</v>
      </c>
      <c r="F25" s="17"/>
      <c r="G25" s="16">
        <v>220.372936</v>
      </c>
      <c r="H25" s="16">
        <v>302.398618</v>
      </c>
      <c r="I25" s="16">
        <f t="shared" si="9"/>
        <v>522.771554</v>
      </c>
      <c r="J25" s="20" t="s">
        <v>2</v>
      </c>
      <c r="K25" s="20" t="s">
        <v>2</v>
      </c>
      <c r="L25" s="16"/>
      <c r="M25" s="16"/>
      <c r="N25" s="17">
        <v>139.940602</v>
      </c>
      <c r="O25" s="16">
        <v>116.78098200000001</v>
      </c>
      <c r="P25" s="17">
        <f t="shared" si="10"/>
        <v>1302.264692</v>
      </c>
      <c r="Q25" s="17"/>
      <c r="R25" s="17">
        <f t="shared" si="12"/>
        <v>3487.0262279999997</v>
      </c>
      <c r="S25" s="17">
        <v>18.019206138245234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6.01671932824282</v>
      </c>
      <c r="C26" s="16">
        <v>1607.6296474498397</v>
      </c>
      <c r="D26" s="16">
        <v>773.2508366677278</v>
      </c>
      <c r="E26" s="17">
        <f t="shared" si="11"/>
        <v>2380.8804841175674</v>
      </c>
      <c r="F26" s="17"/>
      <c r="G26" s="20" t="s">
        <v>2</v>
      </c>
      <c r="H26" s="20" t="s">
        <v>2</v>
      </c>
      <c r="I26" s="16">
        <v>581.9699284949143</v>
      </c>
      <c r="J26" s="20" t="s">
        <v>2</v>
      </c>
      <c r="K26" s="20" t="s">
        <v>2</v>
      </c>
      <c r="L26" s="16">
        <v>246.2039942265879</v>
      </c>
      <c r="M26" s="16">
        <v>161.45582513126928</v>
      </c>
      <c r="N26" s="20" t="s">
        <v>2</v>
      </c>
      <c r="O26" s="20" t="s">
        <v>2</v>
      </c>
      <c r="P26" s="17">
        <f t="shared" si="10"/>
        <v>989.6297478527714</v>
      </c>
      <c r="Q26" s="17"/>
      <c r="R26" s="17">
        <f>B26+C26+D26+I26+L26+M26</f>
        <v>3376.5269512985815</v>
      </c>
      <c r="S26" s="17">
        <v>16.366809310678402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6.127630966214339</v>
      </c>
      <c r="C27" s="16">
        <v>1553.5902106761675</v>
      </c>
      <c r="D27" s="16">
        <v>837.7486500092322</v>
      </c>
      <c r="E27" s="17">
        <f t="shared" si="11"/>
        <v>2391.3388606853996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1001.1988479546684</v>
      </c>
      <c r="Q27" s="17"/>
      <c r="R27" s="17">
        <f>B27+C27+D27+P27</f>
        <v>3398.6653396062825</v>
      </c>
      <c r="S27" s="17">
        <v>15.885161365053522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14.737874150477706</v>
      </c>
      <c r="C28" s="16">
        <v>1313.671327198225</v>
      </c>
      <c r="D28" s="16">
        <v>803.1170546778412</v>
      </c>
      <c r="E28" s="17">
        <f t="shared" si="11"/>
        <v>2116.7883818760665</v>
      </c>
      <c r="F28" s="17"/>
      <c r="G28" s="20" t="s">
        <v>2</v>
      </c>
      <c r="H28" s="20" t="s">
        <v>2</v>
      </c>
      <c r="I28" s="20" t="s">
        <v>2</v>
      </c>
      <c r="J28" s="16">
        <v>599.054931934768</v>
      </c>
      <c r="K28" s="16">
        <v>454.6317330309299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0"/>
        <v>1053.686664965698</v>
      </c>
      <c r="Q28" s="17"/>
      <c r="R28" s="17">
        <f>P28+B28+C28+D28</f>
        <v>3185.212920992242</v>
      </c>
      <c r="S28" s="17">
        <v>15.75045910043957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1189.108</v>
      </c>
      <c r="D29" s="16">
        <v>660.844</v>
      </c>
      <c r="E29" s="17">
        <f t="shared" si="11"/>
        <v>1849.952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1074.414</v>
      </c>
      <c r="Q29" s="17"/>
      <c r="R29" s="17">
        <f aca="true" t="shared" si="13" ref="R29:R34">P29+B29+C29+D29</f>
        <v>2924.366</v>
      </c>
      <c r="S29" s="17">
        <v>14.04586727346441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1523.0102968162082</v>
      </c>
      <c r="D30" s="16">
        <v>571.0935406071028</v>
      </c>
      <c r="E30" s="17">
        <f t="shared" si="11"/>
        <v>2094.1038374233112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1187.6419699265896</v>
      </c>
      <c r="Q30" s="17"/>
      <c r="R30" s="17">
        <f t="shared" si="13"/>
        <v>3281.745807349901</v>
      </c>
      <c r="S30" s="17">
        <v>15.881003424027993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32.219</v>
      </c>
      <c r="C31" s="16">
        <v>1505.5230000000001</v>
      </c>
      <c r="D31" s="16">
        <v>602.95</v>
      </c>
      <c r="E31" s="17">
        <f t="shared" si="11"/>
        <v>2108.473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1172.263</v>
      </c>
      <c r="Q31" s="17"/>
      <c r="R31" s="17">
        <f t="shared" si="13"/>
        <v>3312.955</v>
      </c>
      <c r="S31" s="17">
        <v>15.926323425978643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12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5.249</v>
      </c>
      <c r="C32" s="16">
        <v>1473.5919999999999</v>
      </c>
      <c r="D32" s="16">
        <v>640.794</v>
      </c>
      <c r="E32" s="17">
        <f t="shared" si="11"/>
        <v>2114.386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956.279</v>
      </c>
      <c r="Q32" s="17"/>
      <c r="R32" s="17">
        <v>3075.914</v>
      </c>
      <c r="S32" s="17">
        <v>14.55252945398933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12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11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0"/>
        <v>0</v>
      </c>
      <c r="Q33" s="17"/>
      <c r="R33" s="17">
        <f t="shared" si="13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4" ref="AF32:AH34">(C33*1000000)/(U33*1000)</f>
        <v>#DIV/0!</v>
      </c>
      <c r="AG33" s="10" t="e">
        <f t="shared" si="14"/>
        <v>#DIV/0!</v>
      </c>
      <c r="AH33" s="10" t="e">
        <f t="shared" si="14"/>
        <v>#DIV/0!</v>
      </c>
      <c r="AI33" s="10"/>
      <c r="AJ33" s="10" t="e">
        <f aca="true" t="shared" si="15" ref="AJ32:AK34">(G33*1000000)/(Y33*1000)</f>
        <v>#VALUE!</v>
      </c>
      <c r="AK33" s="10" t="e">
        <f t="shared" si="15"/>
        <v>#VALUE!</v>
      </c>
      <c r="AL33" s="10" t="e">
        <f aca="true" t="shared" si="16" ref="AL32:AN34">(N33*1000000)/(AA33*1000)</f>
        <v>#VALUE!</v>
      </c>
      <c r="AM33" s="10" t="e">
        <f t="shared" si="16"/>
        <v>#VALUE!</v>
      </c>
      <c r="AN33" s="10" t="e">
        <f t="shared" si="16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11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0"/>
        <v>0</v>
      </c>
      <c r="Q34" s="17"/>
      <c r="R34" s="17">
        <f t="shared" si="13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4"/>
        <v>#DIV/0!</v>
      </c>
      <c r="AG34" s="10" t="e">
        <f t="shared" si="14"/>
        <v>#DIV/0!</v>
      </c>
      <c r="AH34" s="10" t="e">
        <f t="shared" si="14"/>
        <v>#DIV/0!</v>
      </c>
      <c r="AI34" s="10"/>
      <c r="AJ34" s="10" t="e">
        <f t="shared" si="15"/>
        <v>#VALUE!</v>
      </c>
      <c r="AK34" s="10" t="e">
        <f t="shared" si="15"/>
        <v>#VALUE!</v>
      </c>
      <c r="AL34" s="10" t="e">
        <f t="shared" si="16"/>
        <v>#VALUE!</v>
      </c>
      <c r="AM34" s="10" t="e">
        <f t="shared" si="16"/>
        <v>#VALUE!</v>
      </c>
      <c r="AN34" s="10" t="e">
        <f t="shared" si="16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8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33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543</v>
      </c>
      <c r="D14" s="16">
        <v>242</v>
      </c>
      <c r="E14" s="17">
        <f>C14+D14</f>
        <v>785</v>
      </c>
      <c r="F14" s="17"/>
      <c r="G14" s="16">
        <v>125</v>
      </c>
      <c r="H14" s="16">
        <v>116</v>
      </c>
      <c r="I14" s="16">
        <f>G14+H14</f>
        <v>241</v>
      </c>
      <c r="J14" s="20" t="s">
        <v>2</v>
      </c>
      <c r="K14" s="20" t="s">
        <v>2</v>
      </c>
      <c r="L14" s="16"/>
      <c r="M14" s="16"/>
      <c r="N14" s="16">
        <v>51</v>
      </c>
      <c r="O14" s="16">
        <v>69</v>
      </c>
      <c r="P14" s="17">
        <f>SUM(G14:O14)</f>
        <v>602</v>
      </c>
      <c r="Q14" s="17"/>
      <c r="R14" s="17">
        <f>P14+E14</f>
        <v>1387</v>
      </c>
      <c r="S14" s="17">
        <v>17.683384322740935</v>
      </c>
      <c r="T14" s="17"/>
      <c r="U14" s="8">
        <v>15.5</v>
      </c>
      <c r="V14" s="8">
        <v>7.4</v>
      </c>
      <c r="W14" s="9">
        <f>U14+V14</f>
        <v>22.9</v>
      </c>
      <c r="X14" s="9"/>
      <c r="Y14" s="8">
        <v>3.3</v>
      </c>
      <c r="Z14" s="8">
        <v>1.6</v>
      </c>
      <c r="AA14" s="8">
        <v>0.9</v>
      </c>
      <c r="AB14" s="8">
        <v>2.4</v>
      </c>
      <c r="AC14" s="9">
        <f>SUM(Y14:AB14)</f>
        <v>8.200000000000001</v>
      </c>
      <c r="AD14" s="9">
        <f aca="true" t="shared" si="0" ref="AD14:AD19">AC14+W14</f>
        <v>31.1</v>
      </c>
      <c r="AE14" s="9"/>
      <c r="AF14" s="10">
        <f aca="true" t="shared" si="1" ref="AF14:AF22">(C14*1000000)/(U14*1000)</f>
        <v>35032.25806451613</v>
      </c>
      <c r="AG14" s="10">
        <f aca="true" t="shared" si="2" ref="AG14:AG22">(D14*1000000)/(V14*1000)</f>
        <v>32702.702702702703</v>
      </c>
      <c r="AH14" s="10">
        <f aca="true" t="shared" si="3" ref="AH14:AH22">(E14*1000000)/(W14*1000)</f>
        <v>34279.47598253275</v>
      </c>
      <c r="AI14" s="10"/>
      <c r="AJ14" s="10">
        <f aca="true" t="shared" si="4" ref="AJ14:AJ22">(G14*1000000)/(Y14*1000)</f>
        <v>37878.78787878788</v>
      </c>
      <c r="AK14" s="10">
        <f aca="true" t="shared" si="5" ref="AK14:AK22">(H14*1000000)/(Z14*1000)</f>
        <v>72500</v>
      </c>
      <c r="AL14" s="10">
        <f aca="true" t="shared" si="6" ref="AL14:AL22">(N14*1000000)/(AA14*1000)</f>
        <v>56666.666666666664</v>
      </c>
      <c r="AM14" s="10">
        <f aca="true" t="shared" si="7" ref="AM14:AM22">(O14*1000000)/(AB14*1000)</f>
        <v>28750</v>
      </c>
      <c r="AN14" s="10">
        <f aca="true" t="shared" si="8" ref="AN14:AN22">(P14*1000000)/(AC14*1000)</f>
        <v>73414.63414634144</v>
      </c>
      <c r="AO14" s="10">
        <f aca="true" t="shared" si="9" ref="AO14:AO22">(R14*1000000)/(AD14*1000)</f>
        <v>44598.07073954984</v>
      </c>
    </row>
    <row r="15" spans="1:41" ht="12">
      <c r="A15" s="7">
        <v>1996</v>
      </c>
      <c r="B15" s="16"/>
      <c r="C15" s="16">
        <v>594</v>
      </c>
      <c r="D15" s="16">
        <v>277</v>
      </c>
      <c r="E15" s="17">
        <f>C15+D15</f>
        <v>871</v>
      </c>
      <c r="F15" s="17"/>
      <c r="G15" s="16">
        <v>136</v>
      </c>
      <c r="H15" s="16">
        <v>128</v>
      </c>
      <c r="I15" s="16">
        <f aca="true" t="shared" si="10" ref="I15:I25">G15+H15</f>
        <v>264</v>
      </c>
      <c r="J15" s="20" t="s">
        <v>2</v>
      </c>
      <c r="K15" s="20" t="s">
        <v>2</v>
      </c>
      <c r="L15" s="16"/>
      <c r="M15" s="16"/>
      <c r="N15" s="16">
        <v>64</v>
      </c>
      <c r="O15" s="16">
        <v>75</v>
      </c>
      <c r="P15" s="17">
        <v>402</v>
      </c>
      <c r="Q15" s="17"/>
      <c r="R15" s="17">
        <f>P15+E15</f>
        <v>1273</v>
      </c>
      <c r="S15" s="17">
        <v>15.111020357939356</v>
      </c>
      <c r="T15" s="17"/>
      <c r="U15" s="8">
        <v>15.6</v>
      </c>
      <c r="V15" s="8">
        <v>7.7</v>
      </c>
      <c r="W15" s="9">
        <f>U15+V15</f>
        <v>23.3</v>
      </c>
      <c r="X15" s="9"/>
      <c r="Y15" s="8">
        <v>3.5</v>
      </c>
      <c r="Z15" s="8">
        <v>1.7</v>
      </c>
      <c r="AA15" s="8">
        <v>1.1</v>
      </c>
      <c r="AB15" s="8">
        <v>2.6</v>
      </c>
      <c r="AC15" s="9">
        <f>SUM(Y15:AB15)</f>
        <v>8.9</v>
      </c>
      <c r="AD15" s="9">
        <f t="shared" si="0"/>
        <v>32.2</v>
      </c>
      <c r="AE15" s="9"/>
      <c r="AF15" s="10">
        <f t="shared" si="1"/>
        <v>38076.92307692308</v>
      </c>
      <c r="AG15" s="10">
        <f t="shared" si="2"/>
        <v>35974.02597402597</v>
      </c>
      <c r="AH15" s="10">
        <f t="shared" si="3"/>
        <v>37381.974248927036</v>
      </c>
      <c r="AI15" s="10"/>
      <c r="AJ15" s="10">
        <f t="shared" si="4"/>
        <v>38857.142857142855</v>
      </c>
      <c r="AK15" s="10">
        <f t="shared" si="5"/>
        <v>75294.11764705883</v>
      </c>
      <c r="AL15" s="10">
        <f t="shared" si="6"/>
        <v>58181.818181818184</v>
      </c>
      <c r="AM15" s="10">
        <f t="shared" si="7"/>
        <v>28846.153846153848</v>
      </c>
      <c r="AN15" s="10">
        <f t="shared" si="8"/>
        <v>45168.5393258427</v>
      </c>
      <c r="AO15" s="10">
        <f t="shared" si="9"/>
        <v>39534.161490683226</v>
      </c>
    </row>
    <row r="16" spans="1:41" ht="12">
      <c r="A16" s="7">
        <v>1997</v>
      </c>
      <c r="B16" s="16"/>
      <c r="C16" s="16">
        <v>574</v>
      </c>
      <c r="D16" s="16">
        <v>236</v>
      </c>
      <c r="E16" s="17">
        <v>809</v>
      </c>
      <c r="F16" s="17"/>
      <c r="G16" s="16">
        <v>136</v>
      </c>
      <c r="H16" s="16">
        <v>125</v>
      </c>
      <c r="I16" s="16">
        <f t="shared" si="10"/>
        <v>261</v>
      </c>
      <c r="J16" s="20" t="s">
        <v>2</v>
      </c>
      <c r="K16" s="20" t="s">
        <v>2</v>
      </c>
      <c r="L16" s="16"/>
      <c r="M16" s="16"/>
      <c r="N16" s="16">
        <v>75</v>
      </c>
      <c r="O16" s="16">
        <v>74</v>
      </c>
      <c r="P16" s="17">
        <f>SUM(G16:O16)</f>
        <v>671</v>
      </c>
      <c r="Q16" s="17"/>
      <c r="R16" s="17">
        <f>P16+E16</f>
        <v>1480</v>
      </c>
      <c r="S16" s="17">
        <v>17.280655639657677</v>
      </c>
      <c r="T16" s="17"/>
      <c r="U16" s="8">
        <v>14.6</v>
      </c>
      <c r="V16" s="8">
        <v>6.9</v>
      </c>
      <c r="W16" s="9">
        <f>U16+V16</f>
        <v>21.5</v>
      </c>
      <c r="X16" s="9"/>
      <c r="Y16" s="8">
        <v>3.3</v>
      </c>
      <c r="Z16" s="8">
        <v>1.7</v>
      </c>
      <c r="AA16" s="8">
        <v>1.1</v>
      </c>
      <c r="AB16" s="8">
        <v>2.5</v>
      </c>
      <c r="AC16" s="9">
        <f>SUM(Y16:AB16)</f>
        <v>8.6</v>
      </c>
      <c r="AD16" s="9">
        <f t="shared" si="0"/>
        <v>30.1</v>
      </c>
      <c r="AE16" s="9"/>
      <c r="AF16" s="10">
        <f t="shared" si="1"/>
        <v>39315.068493150684</v>
      </c>
      <c r="AG16" s="10">
        <f t="shared" si="2"/>
        <v>34202.89855072464</v>
      </c>
      <c r="AH16" s="10">
        <f t="shared" si="3"/>
        <v>37627.90697674418</v>
      </c>
      <c r="AI16" s="10"/>
      <c r="AJ16" s="10">
        <f t="shared" si="4"/>
        <v>41212.121212121216</v>
      </c>
      <c r="AK16" s="10">
        <f t="shared" si="5"/>
        <v>73529.41176470589</v>
      </c>
      <c r="AL16" s="10">
        <f t="shared" si="6"/>
        <v>68181.81818181818</v>
      </c>
      <c r="AM16" s="10">
        <f t="shared" si="7"/>
        <v>29600</v>
      </c>
      <c r="AN16" s="10">
        <f t="shared" si="8"/>
        <v>78023.25581395348</v>
      </c>
      <c r="AO16" s="10">
        <f t="shared" si="9"/>
        <v>49169.43521594685</v>
      </c>
    </row>
    <row r="17" spans="1:41" ht="12">
      <c r="A17" s="7">
        <v>1998</v>
      </c>
      <c r="B17" s="16"/>
      <c r="C17" s="16">
        <v>691</v>
      </c>
      <c r="D17" s="16">
        <v>281</v>
      </c>
      <c r="E17" s="17">
        <f>C17+D17</f>
        <v>972</v>
      </c>
      <c r="F17" s="17"/>
      <c r="G17" s="16">
        <v>139</v>
      </c>
      <c r="H17" s="16">
        <v>138</v>
      </c>
      <c r="I17" s="16">
        <f t="shared" si="10"/>
        <v>277</v>
      </c>
      <c r="J17" s="20" t="s">
        <v>2</v>
      </c>
      <c r="K17" s="20" t="s">
        <v>2</v>
      </c>
      <c r="L17" s="16"/>
      <c r="M17" s="16"/>
      <c r="N17" s="16">
        <v>79</v>
      </c>
      <c r="O17" s="16">
        <v>80</v>
      </c>
      <c r="P17" s="17">
        <v>437</v>
      </c>
      <c r="Q17" s="17"/>
      <c r="R17" s="17">
        <v>1408</v>
      </c>
      <c r="S17" s="17">
        <v>15.401490534595593</v>
      </c>
      <c r="T17" s="17"/>
      <c r="U17" s="8">
        <v>16.8</v>
      </c>
      <c r="V17" s="8">
        <v>7.2</v>
      </c>
      <c r="W17" s="9">
        <f>U17+V17</f>
        <v>24</v>
      </c>
      <c r="X17" s="9"/>
      <c r="Y17" s="8">
        <v>3.4</v>
      </c>
      <c r="Z17" s="8">
        <v>1.7</v>
      </c>
      <c r="AA17" s="8">
        <v>1.2</v>
      </c>
      <c r="AB17" s="8">
        <v>2.7</v>
      </c>
      <c r="AC17" s="9">
        <f>SUM(Y17:AB17)</f>
        <v>9</v>
      </c>
      <c r="AD17" s="9">
        <f t="shared" si="0"/>
        <v>33</v>
      </c>
      <c r="AE17" s="9"/>
      <c r="AF17" s="10">
        <f t="shared" si="1"/>
        <v>41130.95238095238</v>
      </c>
      <c r="AG17" s="10">
        <f t="shared" si="2"/>
        <v>39027.77777777778</v>
      </c>
      <c r="AH17" s="10">
        <f t="shared" si="3"/>
        <v>40500</v>
      </c>
      <c r="AI17" s="10"/>
      <c r="AJ17" s="10">
        <f t="shared" si="4"/>
        <v>40882.35294117647</v>
      </c>
      <c r="AK17" s="10">
        <f t="shared" si="5"/>
        <v>81176.4705882353</v>
      </c>
      <c r="AL17" s="10">
        <f t="shared" si="6"/>
        <v>65833.33333333333</v>
      </c>
      <c r="AM17" s="10">
        <f t="shared" si="7"/>
        <v>29629.62962962963</v>
      </c>
      <c r="AN17" s="10">
        <f t="shared" si="8"/>
        <v>48555.555555555555</v>
      </c>
      <c r="AO17" s="10">
        <f t="shared" si="9"/>
        <v>42666.666666666664</v>
      </c>
    </row>
    <row r="18" spans="1:41" ht="12">
      <c r="A18" s="7">
        <v>1999</v>
      </c>
      <c r="B18" s="16"/>
      <c r="C18" s="16">
        <v>722</v>
      </c>
      <c r="D18" s="16">
        <v>247</v>
      </c>
      <c r="E18" s="17">
        <f>C18+D18</f>
        <v>969</v>
      </c>
      <c r="F18" s="17"/>
      <c r="G18" s="16">
        <v>140</v>
      </c>
      <c r="H18" s="16">
        <v>137</v>
      </c>
      <c r="I18" s="16">
        <f t="shared" si="10"/>
        <v>277</v>
      </c>
      <c r="J18" s="20" t="s">
        <v>2</v>
      </c>
      <c r="K18" s="20" t="s">
        <v>2</v>
      </c>
      <c r="L18" s="16"/>
      <c r="M18" s="16"/>
      <c r="N18" s="16">
        <v>93</v>
      </c>
      <c r="O18" s="16">
        <v>85</v>
      </c>
      <c r="P18" s="17">
        <v>456</v>
      </c>
      <c r="Q18" s="17"/>
      <c r="R18" s="17">
        <f>P18+E18</f>
        <v>1425</v>
      </c>
      <c r="S18" s="17">
        <v>15.091083217651883</v>
      </c>
      <c r="T18" s="17"/>
      <c r="U18" s="8">
        <v>17.4</v>
      </c>
      <c r="V18" s="8">
        <v>7</v>
      </c>
      <c r="W18" s="9">
        <v>24.3</v>
      </c>
      <c r="X18" s="9"/>
      <c r="Y18" s="8">
        <v>3.6</v>
      </c>
      <c r="Z18" s="8">
        <v>1.9</v>
      </c>
      <c r="AA18" s="8">
        <v>1.3</v>
      </c>
      <c r="AB18" s="8">
        <v>2.8</v>
      </c>
      <c r="AC18" s="9">
        <f>SUM(Y18:AB18)</f>
        <v>9.6</v>
      </c>
      <c r="AD18" s="9">
        <f t="shared" si="0"/>
        <v>33.9</v>
      </c>
      <c r="AE18" s="9"/>
      <c r="AF18" s="10">
        <f t="shared" si="1"/>
        <v>41494.252873563215</v>
      </c>
      <c r="AG18" s="10">
        <f t="shared" si="2"/>
        <v>35285.71428571428</v>
      </c>
      <c r="AH18" s="10">
        <f t="shared" si="3"/>
        <v>39876.543209876545</v>
      </c>
      <c r="AI18" s="10"/>
      <c r="AJ18" s="10">
        <f t="shared" si="4"/>
        <v>38888.88888888889</v>
      </c>
      <c r="AK18" s="10">
        <f t="shared" si="5"/>
        <v>72105.26315789473</v>
      </c>
      <c r="AL18" s="10">
        <f t="shared" si="6"/>
        <v>71538.46153846153</v>
      </c>
      <c r="AM18" s="10">
        <f t="shared" si="7"/>
        <v>30357.14285714286</v>
      </c>
      <c r="AN18" s="10">
        <f t="shared" si="8"/>
        <v>47500</v>
      </c>
      <c r="AO18" s="10">
        <f t="shared" si="9"/>
        <v>42035.398230088496</v>
      </c>
    </row>
    <row r="19" spans="1:41" ht="12">
      <c r="A19" s="7">
        <v>2000</v>
      </c>
      <c r="B19" s="16"/>
      <c r="C19" s="16">
        <v>751</v>
      </c>
      <c r="D19" s="16">
        <v>271</v>
      </c>
      <c r="E19" s="17">
        <v>1023</v>
      </c>
      <c r="F19" s="17"/>
      <c r="G19" s="16">
        <v>153</v>
      </c>
      <c r="H19" s="16">
        <v>161</v>
      </c>
      <c r="I19" s="16">
        <f t="shared" si="10"/>
        <v>314</v>
      </c>
      <c r="J19" s="20" t="s">
        <v>2</v>
      </c>
      <c r="K19" s="20" t="s">
        <v>2</v>
      </c>
      <c r="L19" s="16"/>
      <c r="M19" s="16"/>
      <c r="N19" s="16">
        <v>102</v>
      </c>
      <c r="O19" s="16">
        <v>82</v>
      </c>
      <c r="P19" s="17">
        <f>SUM(G19:O19)</f>
        <v>812</v>
      </c>
      <c r="Q19" s="17"/>
      <c r="R19" s="17">
        <v>1520</v>
      </c>
      <c r="S19" s="17">
        <v>15.1667309869102</v>
      </c>
      <c r="T19" s="17"/>
      <c r="U19" s="8">
        <v>17.3</v>
      </c>
      <c r="V19" s="8">
        <v>7.2</v>
      </c>
      <c r="W19" s="9">
        <v>24.6</v>
      </c>
      <c r="X19" s="9"/>
      <c r="Y19" s="8">
        <v>3.6</v>
      </c>
      <c r="Z19" s="8">
        <v>2.1</v>
      </c>
      <c r="AA19" s="8">
        <v>1.3</v>
      </c>
      <c r="AB19" s="8">
        <v>2.7</v>
      </c>
      <c r="AC19" s="9">
        <v>9.6</v>
      </c>
      <c r="AD19" s="9">
        <f t="shared" si="0"/>
        <v>34.2</v>
      </c>
      <c r="AE19" s="9"/>
      <c r="AF19" s="10">
        <f t="shared" si="1"/>
        <v>43410.40462427746</v>
      </c>
      <c r="AG19" s="10">
        <f t="shared" si="2"/>
        <v>37638.88888888889</v>
      </c>
      <c r="AH19" s="10">
        <f t="shared" si="3"/>
        <v>41585.365853658535</v>
      </c>
      <c r="AI19" s="10"/>
      <c r="AJ19" s="10">
        <f t="shared" si="4"/>
        <v>42500</v>
      </c>
      <c r="AK19" s="10">
        <f t="shared" si="5"/>
        <v>76666.66666666667</v>
      </c>
      <c r="AL19" s="10">
        <f t="shared" si="6"/>
        <v>78461.53846153847</v>
      </c>
      <c r="AM19" s="10">
        <f t="shared" si="7"/>
        <v>30370.37037037037</v>
      </c>
      <c r="AN19" s="10">
        <f t="shared" si="8"/>
        <v>84583.33333333333</v>
      </c>
      <c r="AO19" s="10">
        <f t="shared" si="9"/>
        <v>44444.444444444445</v>
      </c>
    </row>
    <row r="20" spans="1:41" ht="12">
      <c r="A20" s="7">
        <v>2001</v>
      </c>
      <c r="B20" s="16"/>
      <c r="C20" s="16">
        <v>806.24808</v>
      </c>
      <c r="D20" s="16">
        <v>327.294</v>
      </c>
      <c r="E20" s="17">
        <f>C20+D20</f>
        <v>1133.54208</v>
      </c>
      <c r="F20" s="17"/>
      <c r="G20" s="16">
        <v>182.03616</v>
      </c>
      <c r="H20" s="16">
        <v>212.46948</v>
      </c>
      <c r="I20" s="16">
        <f t="shared" si="10"/>
        <v>394.50563999999997</v>
      </c>
      <c r="J20" s="20" t="s">
        <v>2</v>
      </c>
      <c r="K20" s="20" t="s">
        <v>2</v>
      </c>
      <c r="L20" s="16"/>
      <c r="M20" s="16"/>
      <c r="N20" s="16">
        <v>112.9086</v>
      </c>
      <c r="O20" s="16">
        <v>79.27956</v>
      </c>
      <c r="P20" s="17">
        <f>SUM(G20:O20)</f>
        <v>981.1994399999999</v>
      </c>
      <c r="Q20" s="17"/>
      <c r="R20" s="17">
        <f>P20+E20</f>
        <v>2114.7415199999996</v>
      </c>
      <c r="S20" s="17">
        <v>19.683038911741104</v>
      </c>
      <c r="T20" s="17"/>
      <c r="U20" s="8">
        <v>18.4</v>
      </c>
      <c r="V20" s="8">
        <v>7.8</v>
      </c>
      <c r="W20" s="9">
        <f>U20+V20</f>
        <v>26.2</v>
      </c>
      <c r="X20" s="9"/>
      <c r="Y20" s="8">
        <v>3.7</v>
      </c>
      <c r="Z20" s="8">
        <v>2.1</v>
      </c>
      <c r="AA20" s="8">
        <v>1.5</v>
      </c>
      <c r="AB20" s="8">
        <v>2.8</v>
      </c>
      <c r="AC20" s="9">
        <v>10</v>
      </c>
      <c r="AD20" s="9">
        <f>AC20+W20</f>
        <v>36.2</v>
      </c>
      <c r="AE20" s="9"/>
      <c r="AF20" s="10">
        <f t="shared" si="1"/>
        <v>43817.830434782605</v>
      </c>
      <c r="AG20" s="10">
        <f t="shared" si="2"/>
        <v>41960.769230769234</v>
      </c>
      <c r="AH20" s="10">
        <f t="shared" si="3"/>
        <v>43264.964885496185</v>
      </c>
      <c r="AI20" s="10"/>
      <c r="AJ20" s="10">
        <f t="shared" si="4"/>
        <v>49198.96216216216</v>
      </c>
      <c r="AK20" s="10">
        <f t="shared" si="5"/>
        <v>101175.94285714286</v>
      </c>
      <c r="AL20" s="10">
        <f t="shared" si="6"/>
        <v>75272.4</v>
      </c>
      <c r="AM20" s="10">
        <f t="shared" si="7"/>
        <v>28314.128571428573</v>
      </c>
      <c r="AN20" s="10">
        <f t="shared" si="8"/>
        <v>98119.94399999999</v>
      </c>
      <c r="AO20" s="10">
        <f t="shared" si="9"/>
        <v>58418.27403314916</v>
      </c>
    </row>
    <row r="21" spans="1:41" ht="12">
      <c r="A21" s="7">
        <v>2002</v>
      </c>
      <c r="B21" s="16"/>
      <c r="C21" s="16">
        <v>899</v>
      </c>
      <c r="D21" s="16">
        <v>349</v>
      </c>
      <c r="E21" s="17">
        <v>1249</v>
      </c>
      <c r="F21" s="17"/>
      <c r="G21" s="16">
        <v>173</v>
      </c>
      <c r="H21" s="16">
        <v>170</v>
      </c>
      <c r="I21" s="16">
        <f t="shared" si="10"/>
        <v>343</v>
      </c>
      <c r="J21" s="20" t="s">
        <v>2</v>
      </c>
      <c r="K21" s="20" t="s">
        <v>2</v>
      </c>
      <c r="L21" s="16"/>
      <c r="M21" s="16"/>
      <c r="N21" s="16">
        <v>117</v>
      </c>
      <c r="O21" s="16">
        <v>86</v>
      </c>
      <c r="P21" s="17">
        <f aca="true" t="shared" si="11" ref="P21:P34">SUM(G21:O21)</f>
        <v>889</v>
      </c>
      <c r="Q21" s="17"/>
      <c r="R21" s="17">
        <v>1794</v>
      </c>
      <c r="S21" s="17">
        <v>17.278386079005053</v>
      </c>
      <c r="T21" s="17"/>
      <c r="U21" s="8">
        <v>18</v>
      </c>
      <c r="V21" s="8">
        <v>7.7</v>
      </c>
      <c r="W21" s="9">
        <f>U21+V21</f>
        <v>25.7</v>
      </c>
      <c r="X21" s="9"/>
      <c r="Y21" s="8">
        <v>3.6</v>
      </c>
      <c r="Z21" s="8">
        <v>2</v>
      </c>
      <c r="AA21" s="8">
        <v>1.7</v>
      </c>
      <c r="AB21" s="8">
        <v>2.7</v>
      </c>
      <c r="AC21" s="9">
        <v>9.9</v>
      </c>
      <c r="AD21" s="9">
        <f>AC21+W21</f>
        <v>35.6</v>
      </c>
      <c r="AE21" s="9"/>
      <c r="AF21" s="10">
        <f t="shared" si="1"/>
        <v>49944.444444444445</v>
      </c>
      <c r="AG21" s="10">
        <f t="shared" si="2"/>
        <v>45324.67532467532</v>
      </c>
      <c r="AH21" s="10">
        <f t="shared" si="3"/>
        <v>48599.22178988327</v>
      </c>
      <c r="AI21" s="10"/>
      <c r="AJ21" s="10">
        <f t="shared" si="4"/>
        <v>48055.555555555555</v>
      </c>
      <c r="AK21" s="10">
        <f t="shared" si="5"/>
        <v>85000</v>
      </c>
      <c r="AL21" s="10">
        <f t="shared" si="6"/>
        <v>68823.5294117647</v>
      </c>
      <c r="AM21" s="10">
        <f t="shared" si="7"/>
        <v>31851.85185185185</v>
      </c>
      <c r="AN21" s="10">
        <f t="shared" si="8"/>
        <v>89797.9797979798</v>
      </c>
      <c r="AO21" s="10">
        <f t="shared" si="9"/>
        <v>50393.25842696629</v>
      </c>
    </row>
    <row r="22" spans="1:41" ht="12">
      <c r="A22" s="7">
        <v>2003</v>
      </c>
      <c r="B22" s="16"/>
      <c r="C22" s="16">
        <v>758</v>
      </c>
      <c r="D22" s="16">
        <v>377</v>
      </c>
      <c r="E22" s="17">
        <f aca="true" t="shared" si="12" ref="E22:E34">C22+D22</f>
        <v>1135</v>
      </c>
      <c r="F22" s="17"/>
      <c r="G22" s="16">
        <v>150</v>
      </c>
      <c r="H22" s="16">
        <v>151</v>
      </c>
      <c r="I22" s="16">
        <f t="shared" si="10"/>
        <v>301</v>
      </c>
      <c r="J22" s="20" t="s">
        <v>2</v>
      </c>
      <c r="K22" s="20" t="s">
        <v>2</v>
      </c>
      <c r="L22" s="16"/>
      <c r="M22" s="16"/>
      <c r="N22" s="17">
        <v>133</v>
      </c>
      <c r="O22" s="16">
        <v>87</v>
      </c>
      <c r="P22" s="17">
        <f t="shared" si="11"/>
        <v>822</v>
      </c>
      <c r="Q22" s="17"/>
      <c r="R22" s="17">
        <f>P22+E22</f>
        <v>1957</v>
      </c>
      <c r="S22" s="17">
        <v>18.335434405159088</v>
      </c>
      <c r="T22" s="17"/>
      <c r="U22" s="8">
        <v>17.8</v>
      </c>
      <c r="V22" s="8">
        <v>7.9</v>
      </c>
      <c r="W22" s="9">
        <f>U22+V22</f>
        <v>25.700000000000003</v>
      </c>
      <c r="X22" s="9"/>
      <c r="Y22" s="8">
        <v>3.6</v>
      </c>
      <c r="Z22" s="8">
        <v>2</v>
      </c>
      <c r="AA22" s="8">
        <v>1.8</v>
      </c>
      <c r="AB22" s="8">
        <v>2.8</v>
      </c>
      <c r="AC22" s="9">
        <f>SUM(Y22:AB22)</f>
        <v>10.2</v>
      </c>
      <c r="AD22" s="9">
        <f>AC22+W22</f>
        <v>35.900000000000006</v>
      </c>
      <c r="AE22" s="9"/>
      <c r="AF22" s="10">
        <f t="shared" si="1"/>
        <v>42584.269662921346</v>
      </c>
      <c r="AG22" s="10">
        <f t="shared" si="2"/>
        <v>47721.51898734177</v>
      </c>
      <c r="AH22" s="10">
        <f t="shared" si="3"/>
        <v>44163.424124513615</v>
      </c>
      <c r="AI22" s="10"/>
      <c r="AJ22" s="10">
        <f t="shared" si="4"/>
        <v>41666.666666666664</v>
      </c>
      <c r="AK22" s="10">
        <f t="shared" si="5"/>
        <v>75500</v>
      </c>
      <c r="AL22" s="10">
        <f t="shared" si="6"/>
        <v>73888.88888888889</v>
      </c>
      <c r="AM22" s="10">
        <f t="shared" si="7"/>
        <v>31071.428571428572</v>
      </c>
      <c r="AN22" s="10">
        <f t="shared" si="8"/>
        <v>80588.23529411765</v>
      </c>
      <c r="AO22" s="10">
        <f t="shared" si="9"/>
        <v>54512.534818941494</v>
      </c>
    </row>
    <row r="23" spans="1:41" ht="12">
      <c r="A23" s="7">
        <v>2004</v>
      </c>
      <c r="B23" s="16"/>
      <c r="C23" s="16">
        <v>763.4249266175968</v>
      </c>
      <c r="D23" s="16">
        <v>406.4905196349778</v>
      </c>
      <c r="E23" s="17">
        <f t="shared" si="12"/>
        <v>1169.9154462525746</v>
      </c>
      <c r="F23" s="17"/>
      <c r="G23" s="16">
        <v>151.95606826004956</v>
      </c>
      <c r="H23" s="16">
        <v>155.5407262746582</v>
      </c>
      <c r="I23" s="16">
        <f t="shared" si="10"/>
        <v>307.49679453470776</v>
      </c>
      <c r="J23" s="20" t="s">
        <v>2</v>
      </c>
      <c r="K23" s="20" t="s">
        <v>2</v>
      </c>
      <c r="L23" s="16"/>
      <c r="M23" s="16"/>
      <c r="N23" s="17">
        <v>129.99532224972168</v>
      </c>
      <c r="O23" s="16">
        <v>87.39294030743254</v>
      </c>
      <c r="P23" s="17">
        <f t="shared" si="11"/>
        <v>832.3818516265698</v>
      </c>
      <c r="Q23" s="17"/>
      <c r="R23" s="17">
        <f>P23+E23</f>
        <v>2002.2972978791445</v>
      </c>
      <c r="S23" s="17">
        <v>18.117322306667226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733.9096548630187</v>
      </c>
      <c r="D24" s="16">
        <v>409.117287312762</v>
      </c>
      <c r="E24" s="17">
        <f t="shared" si="12"/>
        <v>1143.0269421757807</v>
      </c>
      <c r="F24" s="17"/>
      <c r="G24" s="16">
        <v>151.9324287200504</v>
      </c>
      <c r="H24" s="16">
        <v>154.38453296847834</v>
      </c>
      <c r="I24" s="16">
        <f t="shared" si="10"/>
        <v>306.31696168852875</v>
      </c>
      <c r="J24" s="20" t="s">
        <v>2</v>
      </c>
      <c r="K24" s="20" t="s">
        <v>2</v>
      </c>
      <c r="L24" s="16"/>
      <c r="M24" s="16"/>
      <c r="N24" s="17">
        <v>120.18169381917535</v>
      </c>
      <c r="O24" s="16">
        <v>93.6398305842956</v>
      </c>
      <c r="P24" s="17">
        <f t="shared" si="11"/>
        <v>826.4554477805285</v>
      </c>
      <c r="Q24" s="17"/>
      <c r="R24" s="17">
        <f>P24+E24</f>
        <v>1969.4823899563094</v>
      </c>
      <c r="S24" s="17">
        <v>17.589695807049512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752.23188</v>
      </c>
      <c r="D25" s="16">
        <v>419.121</v>
      </c>
      <c r="E25" s="17">
        <f t="shared" si="12"/>
        <v>1171.35288</v>
      </c>
      <c r="F25" s="17"/>
      <c r="G25" s="16">
        <v>138.60935999999998</v>
      </c>
      <c r="H25" s="16">
        <v>168.318</v>
      </c>
      <c r="I25" s="16">
        <f t="shared" si="10"/>
        <v>306.92736</v>
      </c>
      <c r="J25" s="20" t="s">
        <v>2</v>
      </c>
      <c r="K25" s="20" t="s">
        <v>2</v>
      </c>
      <c r="L25" s="16"/>
      <c r="M25" s="16"/>
      <c r="N25" s="17">
        <v>94.2894</v>
      </c>
      <c r="O25" s="16">
        <v>67.96116</v>
      </c>
      <c r="P25" s="17">
        <f t="shared" si="11"/>
        <v>776.10528</v>
      </c>
      <c r="Q25" s="17"/>
      <c r="R25" s="17">
        <f>P25+E25</f>
        <v>1947.45816</v>
      </c>
      <c r="S25" s="17">
        <v>16.8248580574372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1.9369561799709318</v>
      </c>
      <c r="C26" s="16">
        <v>794.5560830679163</v>
      </c>
      <c r="D26" s="16">
        <v>429.45815214462675</v>
      </c>
      <c r="E26" s="17">
        <f t="shared" si="12"/>
        <v>1224.014235212543</v>
      </c>
      <c r="F26" s="17"/>
      <c r="G26" s="20" t="s">
        <v>2</v>
      </c>
      <c r="H26" s="20" t="s">
        <v>2</v>
      </c>
      <c r="I26" s="16">
        <v>322.06857970825564</v>
      </c>
      <c r="J26" s="20" t="s">
        <v>2</v>
      </c>
      <c r="K26" s="20" t="s">
        <v>2</v>
      </c>
      <c r="L26" s="16">
        <v>144.48604915601098</v>
      </c>
      <c r="M26" s="16">
        <v>99.11064045529187</v>
      </c>
      <c r="N26" s="20" t="s">
        <v>2</v>
      </c>
      <c r="O26" s="20" t="s">
        <v>2</v>
      </c>
      <c r="P26" s="17">
        <f t="shared" si="11"/>
        <v>565.6652693195585</v>
      </c>
      <c r="Q26" s="17"/>
      <c r="R26" s="17">
        <f>B26+C26+D26+I26+L26+M26</f>
        <v>1791.6164607120722</v>
      </c>
      <c r="S26" s="17">
        <v>14.796740365793207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1.772765562949779</v>
      </c>
      <c r="C27" s="16">
        <v>807.7211759126657</v>
      </c>
      <c r="D27" s="16">
        <v>430.99342460608324</v>
      </c>
      <c r="E27" s="17">
        <f t="shared" si="12"/>
        <v>1238.714600518749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559.8308151041783</v>
      </c>
      <c r="Q27" s="17"/>
      <c r="R27" s="17">
        <f>B27+C27+D27+P27</f>
        <v>1800.318181185877</v>
      </c>
      <c r="S27" s="17">
        <v>14.54899100784803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9.9599149503839</v>
      </c>
      <c r="C28" s="16">
        <v>701.5383678996056</v>
      </c>
      <c r="D28" s="16">
        <v>434.7809846365965</v>
      </c>
      <c r="E28" s="17">
        <f t="shared" si="12"/>
        <v>1136.3193525362021</v>
      </c>
      <c r="F28" s="17"/>
      <c r="G28" s="20" t="s">
        <v>2</v>
      </c>
      <c r="H28" s="20" t="s">
        <v>2</v>
      </c>
      <c r="I28" s="20" t="s">
        <v>2</v>
      </c>
      <c r="J28" s="16">
        <v>309.4979648345257</v>
      </c>
      <c r="K28" s="16">
        <v>288.98064119931644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1"/>
        <v>598.4786060338422</v>
      </c>
      <c r="Q28" s="17"/>
      <c r="R28" s="17">
        <f>P28+B28+C28+D28</f>
        <v>1744.7578735204281</v>
      </c>
      <c r="S28" s="17">
        <v>14.238353316674152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679.561</v>
      </c>
      <c r="D29" s="16">
        <v>375.22</v>
      </c>
      <c r="E29" s="17">
        <f t="shared" si="12"/>
        <v>1054.781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620.961</v>
      </c>
      <c r="Q29" s="17"/>
      <c r="R29" s="17">
        <f aca="true" t="shared" si="13" ref="R29:R34">P29+B29+C29+D29</f>
        <v>1675.742</v>
      </c>
      <c r="S29" s="17">
        <v>13.795137667199183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675.8275313623049</v>
      </c>
      <c r="D30" s="16">
        <v>379.9320629850071</v>
      </c>
      <c r="E30" s="17">
        <f t="shared" si="12"/>
        <v>1055.759594347312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684.0683002798983</v>
      </c>
      <c r="Q30" s="17"/>
      <c r="R30" s="17">
        <f t="shared" si="13"/>
        <v>1739.8278946272103</v>
      </c>
      <c r="S30" s="17">
        <v>13.61726098748742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15.846</v>
      </c>
      <c r="C31" s="16">
        <v>720.601</v>
      </c>
      <c r="D31" s="16">
        <v>405.225</v>
      </c>
      <c r="E31" s="17">
        <f t="shared" si="12"/>
        <v>1125.826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666.737</v>
      </c>
      <c r="Q31" s="17"/>
      <c r="R31" s="17">
        <f t="shared" si="13"/>
        <v>1808.409</v>
      </c>
      <c r="S31" s="17">
        <v>13.35547992529894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12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3.657</v>
      </c>
      <c r="C32" s="16">
        <v>727.654</v>
      </c>
      <c r="D32" s="16">
        <v>446.146</v>
      </c>
      <c r="E32" s="17">
        <f t="shared" si="12"/>
        <v>1173.8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545.472</v>
      </c>
      <c r="Q32" s="17"/>
      <c r="R32" s="17">
        <v>1722.929</v>
      </c>
      <c r="S32" s="17">
        <v>12.549778122193361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12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12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1"/>
        <v>0</v>
      </c>
      <c r="Q33" s="17"/>
      <c r="R33" s="17">
        <f t="shared" si="13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4" ref="AF32:AH34">(C33*1000000)/(U33*1000)</f>
        <v>#DIV/0!</v>
      </c>
      <c r="AG33" s="10" t="e">
        <f t="shared" si="14"/>
        <v>#DIV/0!</v>
      </c>
      <c r="AH33" s="10" t="e">
        <f t="shared" si="14"/>
        <v>#DIV/0!</v>
      </c>
      <c r="AI33" s="10"/>
      <c r="AJ33" s="10" t="e">
        <f aca="true" t="shared" si="15" ref="AJ32:AK34">(G33*1000000)/(Y33*1000)</f>
        <v>#VALUE!</v>
      </c>
      <c r="AK33" s="10" t="e">
        <f t="shared" si="15"/>
        <v>#VALUE!</v>
      </c>
      <c r="AL33" s="10" t="e">
        <f aca="true" t="shared" si="16" ref="AL32:AN34">(N33*1000000)/(AA33*1000)</f>
        <v>#VALUE!</v>
      </c>
      <c r="AM33" s="10" t="e">
        <f t="shared" si="16"/>
        <v>#VALUE!</v>
      </c>
      <c r="AN33" s="10" t="e">
        <f t="shared" si="16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12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1"/>
        <v>0</v>
      </c>
      <c r="Q34" s="17"/>
      <c r="R34" s="17">
        <f t="shared" si="13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4"/>
        <v>#DIV/0!</v>
      </c>
      <c r="AG34" s="10" t="e">
        <f t="shared" si="14"/>
        <v>#DIV/0!</v>
      </c>
      <c r="AH34" s="10" t="e">
        <f t="shared" si="14"/>
        <v>#DIV/0!</v>
      </c>
      <c r="AI34" s="10"/>
      <c r="AJ34" s="10" t="e">
        <f t="shared" si="15"/>
        <v>#VALUE!</v>
      </c>
      <c r="AK34" s="10" t="e">
        <f t="shared" si="15"/>
        <v>#VALUE!</v>
      </c>
      <c r="AL34" s="10" t="e">
        <f t="shared" si="16"/>
        <v>#VALUE!</v>
      </c>
      <c r="AM34" s="10" t="e">
        <f t="shared" si="16"/>
        <v>#VALUE!</v>
      </c>
      <c r="AN34" s="10" t="e">
        <f t="shared" si="16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8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34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266</v>
      </c>
      <c r="D14" s="16">
        <v>140</v>
      </c>
      <c r="E14" s="17">
        <v>407</v>
      </c>
      <c r="F14" s="17"/>
      <c r="G14" s="16">
        <v>86</v>
      </c>
      <c r="H14" s="16">
        <v>105</v>
      </c>
      <c r="I14" s="16">
        <f>G14+H14</f>
        <v>191</v>
      </c>
      <c r="J14" s="20" t="s">
        <v>2</v>
      </c>
      <c r="K14" s="20" t="s">
        <v>2</v>
      </c>
      <c r="L14" s="16"/>
      <c r="M14" s="16"/>
      <c r="N14" s="16">
        <v>20</v>
      </c>
      <c r="O14" s="16">
        <v>41</v>
      </c>
      <c r="P14" s="17">
        <f>SUM(G14:O14)</f>
        <v>443</v>
      </c>
      <c r="Q14" s="17"/>
      <c r="R14" s="17">
        <v>658</v>
      </c>
      <c r="S14" s="17">
        <v>14.100393511767784</v>
      </c>
      <c r="T14" s="17"/>
      <c r="U14" s="8">
        <v>7.4</v>
      </c>
      <c r="V14" s="8">
        <v>4.3</v>
      </c>
      <c r="W14" s="9">
        <f>U14+V14</f>
        <v>11.7</v>
      </c>
      <c r="X14" s="9"/>
      <c r="Y14" s="8">
        <v>2.3</v>
      </c>
      <c r="Z14" s="8">
        <v>1.6</v>
      </c>
      <c r="AA14" s="8">
        <v>0.2</v>
      </c>
      <c r="AB14" s="8">
        <v>1.5</v>
      </c>
      <c r="AC14" s="9">
        <f>SUM(Y14:AB14)</f>
        <v>5.6</v>
      </c>
      <c r="AD14" s="9">
        <f aca="true" t="shared" si="0" ref="AD14:AD21">AC14+W14</f>
        <v>17.299999999999997</v>
      </c>
      <c r="AE14" s="9"/>
      <c r="AF14" s="10">
        <f aca="true" t="shared" si="1" ref="AF14:AF22">(C14*1000000)/(U14*1000)</f>
        <v>35945.94594594595</v>
      </c>
      <c r="AG14" s="10">
        <f aca="true" t="shared" si="2" ref="AG14:AG22">(D14*1000000)/(V14*1000)</f>
        <v>32558.13953488372</v>
      </c>
      <c r="AH14" s="10">
        <f aca="true" t="shared" si="3" ref="AH14:AH22">(E14*1000000)/(W14*1000)</f>
        <v>34786.32478632479</v>
      </c>
      <c r="AI14" s="10"/>
      <c r="AJ14" s="10">
        <f aca="true" t="shared" si="4" ref="AJ14:AJ22">(G14*1000000)/(Y14*1000)</f>
        <v>37391.30434782609</v>
      </c>
      <c r="AK14" s="10">
        <f aca="true" t="shared" si="5" ref="AK14:AK22">(H14*1000000)/(Z14*1000)</f>
        <v>65625</v>
      </c>
      <c r="AL14" s="10">
        <f aca="true" t="shared" si="6" ref="AL14:AL22">(N14*1000000)/(AA14*1000)</f>
        <v>100000</v>
      </c>
      <c r="AM14" s="10">
        <f aca="true" t="shared" si="7" ref="AM14:AM22">(O14*1000000)/(AB14*1000)</f>
        <v>27333.333333333332</v>
      </c>
      <c r="AN14" s="10">
        <f aca="true" t="shared" si="8" ref="AN14:AN22">(P14*1000000)/(AC14*1000)</f>
        <v>79107.14285714286</v>
      </c>
      <c r="AO14" s="10">
        <f aca="true" t="shared" si="9" ref="AO14:AO22">(R14*1000000)/(AD14*1000)</f>
        <v>38034.68208092486</v>
      </c>
    </row>
    <row r="15" spans="1:41" ht="12">
      <c r="A15" s="7">
        <v>1996</v>
      </c>
      <c r="B15" s="16"/>
      <c r="C15" s="16">
        <v>288</v>
      </c>
      <c r="D15" s="16">
        <v>164</v>
      </c>
      <c r="E15" s="17">
        <f aca="true" t="shared" si="10" ref="E15:E34">C15+D15</f>
        <v>452</v>
      </c>
      <c r="F15" s="17"/>
      <c r="G15" s="16">
        <v>95</v>
      </c>
      <c r="H15" s="16">
        <v>115</v>
      </c>
      <c r="I15" s="16">
        <f aca="true" t="shared" si="11" ref="I15:I25">G15+H15</f>
        <v>210</v>
      </c>
      <c r="J15" s="20" t="s">
        <v>2</v>
      </c>
      <c r="K15" s="20" t="s">
        <v>2</v>
      </c>
      <c r="L15" s="16"/>
      <c r="M15" s="16"/>
      <c r="N15" s="16">
        <v>24</v>
      </c>
      <c r="O15" s="16">
        <v>43</v>
      </c>
      <c r="P15" s="17">
        <v>278</v>
      </c>
      <c r="Q15" s="17"/>
      <c r="R15" s="17">
        <f>P15+E15</f>
        <v>730</v>
      </c>
      <c r="S15" s="17">
        <v>14.636936807690056</v>
      </c>
      <c r="T15" s="17"/>
      <c r="U15" s="8">
        <v>7.2</v>
      </c>
      <c r="V15" s="8">
        <v>4.6</v>
      </c>
      <c r="W15" s="9">
        <f>U15+V15</f>
        <v>11.8</v>
      </c>
      <c r="X15" s="9"/>
      <c r="Y15" s="8">
        <v>2.5</v>
      </c>
      <c r="Z15" s="8">
        <v>1.7</v>
      </c>
      <c r="AA15" s="8">
        <v>0.4</v>
      </c>
      <c r="AB15" s="8">
        <v>1.6</v>
      </c>
      <c r="AC15" s="9">
        <v>6.1</v>
      </c>
      <c r="AD15" s="9">
        <f t="shared" si="0"/>
        <v>17.9</v>
      </c>
      <c r="AE15" s="9"/>
      <c r="AF15" s="10">
        <f t="shared" si="1"/>
        <v>40000</v>
      </c>
      <c r="AG15" s="10">
        <f t="shared" si="2"/>
        <v>35652.17391304348</v>
      </c>
      <c r="AH15" s="10">
        <f t="shared" si="3"/>
        <v>38305.08474576271</v>
      </c>
      <c r="AI15" s="10"/>
      <c r="AJ15" s="10">
        <f t="shared" si="4"/>
        <v>38000</v>
      </c>
      <c r="AK15" s="10">
        <f t="shared" si="5"/>
        <v>67647.05882352941</v>
      </c>
      <c r="AL15" s="10">
        <f t="shared" si="6"/>
        <v>60000</v>
      </c>
      <c r="AM15" s="10">
        <f t="shared" si="7"/>
        <v>26875</v>
      </c>
      <c r="AN15" s="10">
        <f t="shared" si="8"/>
        <v>45573.770491803276</v>
      </c>
      <c r="AO15" s="10">
        <f t="shared" si="9"/>
        <v>40782.122905027936</v>
      </c>
    </row>
    <row r="16" spans="1:41" ht="12">
      <c r="A16" s="7">
        <v>1997</v>
      </c>
      <c r="B16" s="16"/>
      <c r="C16" s="16">
        <v>319</v>
      </c>
      <c r="D16" s="16">
        <v>157</v>
      </c>
      <c r="E16" s="17">
        <f t="shared" si="10"/>
        <v>476</v>
      </c>
      <c r="F16" s="17"/>
      <c r="G16" s="16">
        <v>98</v>
      </c>
      <c r="H16" s="16">
        <v>125</v>
      </c>
      <c r="I16" s="16">
        <f t="shared" si="11"/>
        <v>223</v>
      </c>
      <c r="J16" s="20" t="s">
        <v>2</v>
      </c>
      <c r="K16" s="20" t="s">
        <v>2</v>
      </c>
      <c r="L16" s="16"/>
      <c r="M16" s="16"/>
      <c r="N16" s="16">
        <v>30</v>
      </c>
      <c r="O16" s="16">
        <v>45</v>
      </c>
      <c r="P16" s="17">
        <f>SUM(G16:O16)</f>
        <v>521</v>
      </c>
      <c r="Q16" s="17"/>
      <c r="R16" s="17">
        <f>P16+E16</f>
        <v>997</v>
      </c>
      <c r="S16" s="17">
        <v>19.039787681121016</v>
      </c>
      <c r="T16" s="17"/>
      <c r="U16" s="8">
        <v>8.4</v>
      </c>
      <c r="V16" s="8">
        <v>4.5</v>
      </c>
      <c r="W16" s="9">
        <f>U16+V16</f>
        <v>12.9</v>
      </c>
      <c r="X16" s="9"/>
      <c r="Y16" s="8">
        <v>2.5</v>
      </c>
      <c r="Z16" s="8">
        <v>1.9</v>
      </c>
      <c r="AA16" s="8">
        <v>0.4</v>
      </c>
      <c r="AB16" s="8">
        <v>1.6</v>
      </c>
      <c r="AC16" s="9">
        <v>6.5</v>
      </c>
      <c r="AD16" s="9">
        <f t="shared" si="0"/>
        <v>19.4</v>
      </c>
      <c r="AE16" s="9"/>
      <c r="AF16" s="10">
        <f t="shared" si="1"/>
        <v>37976.19047619047</v>
      </c>
      <c r="AG16" s="10">
        <f t="shared" si="2"/>
        <v>34888.88888888889</v>
      </c>
      <c r="AH16" s="10">
        <f t="shared" si="3"/>
        <v>36899.22480620155</v>
      </c>
      <c r="AI16" s="10"/>
      <c r="AJ16" s="10">
        <f t="shared" si="4"/>
        <v>39200</v>
      </c>
      <c r="AK16" s="10">
        <f t="shared" si="5"/>
        <v>65789.47368421052</v>
      </c>
      <c r="AL16" s="10">
        <f t="shared" si="6"/>
        <v>75000</v>
      </c>
      <c r="AM16" s="10">
        <f t="shared" si="7"/>
        <v>28125</v>
      </c>
      <c r="AN16" s="10">
        <f t="shared" si="8"/>
        <v>80153.84615384616</v>
      </c>
      <c r="AO16" s="10">
        <f t="shared" si="9"/>
        <v>51391.75257731959</v>
      </c>
    </row>
    <row r="17" spans="1:41" ht="12">
      <c r="A17" s="7">
        <v>1998</v>
      </c>
      <c r="B17" s="16"/>
      <c r="C17" s="16">
        <v>340</v>
      </c>
      <c r="D17" s="16">
        <v>185</v>
      </c>
      <c r="E17" s="17">
        <f t="shared" si="10"/>
        <v>525</v>
      </c>
      <c r="F17" s="17"/>
      <c r="G17" s="16">
        <v>96</v>
      </c>
      <c r="H17" s="16">
        <v>135</v>
      </c>
      <c r="I17" s="16">
        <f t="shared" si="11"/>
        <v>231</v>
      </c>
      <c r="J17" s="20" t="s">
        <v>2</v>
      </c>
      <c r="K17" s="20" t="s">
        <v>2</v>
      </c>
      <c r="L17" s="16"/>
      <c r="M17" s="16"/>
      <c r="N17" s="16">
        <v>31</v>
      </c>
      <c r="O17" s="16">
        <v>46</v>
      </c>
      <c r="P17" s="17">
        <f>SUM(G17:O17)</f>
        <v>539</v>
      </c>
      <c r="Q17" s="17"/>
      <c r="R17" s="17">
        <v>832</v>
      </c>
      <c r="S17" s="17">
        <v>15.461355799971757</v>
      </c>
      <c r="T17" s="17"/>
      <c r="U17" s="8">
        <v>8.7</v>
      </c>
      <c r="V17" s="8">
        <v>4.8</v>
      </c>
      <c r="W17" s="9">
        <f>U17+V17</f>
        <v>13.5</v>
      </c>
      <c r="X17" s="9"/>
      <c r="Y17" s="8">
        <v>2.5</v>
      </c>
      <c r="Z17" s="8">
        <v>1.9</v>
      </c>
      <c r="AA17" s="8">
        <v>0.4</v>
      </c>
      <c r="AB17" s="8">
        <v>1.7</v>
      </c>
      <c r="AC17" s="9">
        <v>6.5</v>
      </c>
      <c r="AD17" s="9">
        <f t="shared" si="0"/>
        <v>20</v>
      </c>
      <c r="AE17" s="9"/>
      <c r="AF17" s="10">
        <f t="shared" si="1"/>
        <v>39080.45977011494</v>
      </c>
      <c r="AG17" s="10">
        <f t="shared" si="2"/>
        <v>38541.666666666664</v>
      </c>
      <c r="AH17" s="10">
        <f t="shared" si="3"/>
        <v>38888.88888888889</v>
      </c>
      <c r="AI17" s="10"/>
      <c r="AJ17" s="10">
        <f t="shared" si="4"/>
        <v>38400</v>
      </c>
      <c r="AK17" s="10">
        <f t="shared" si="5"/>
        <v>71052.63157894737</v>
      </c>
      <c r="AL17" s="10">
        <f t="shared" si="6"/>
        <v>77500</v>
      </c>
      <c r="AM17" s="10">
        <f t="shared" si="7"/>
        <v>27058.823529411766</v>
      </c>
      <c r="AN17" s="10">
        <f t="shared" si="8"/>
        <v>82923.07692307692</v>
      </c>
      <c r="AO17" s="10">
        <f t="shared" si="9"/>
        <v>41600</v>
      </c>
    </row>
    <row r="18" spans="1:41" ht="12">
      <c r="A18" s="7">
        <v>1999</v>
      </c>
      <c r="B18" s="16"/>
      <c r="C18" s="16">
        <v>341</v>
      </c>
      <c r="D18" s="16">
        <v>147</v>
      </c>
      <c r="E18" s="17">
        <f t="shared" si="10"/>
        <v>488</v>
      </c>
      <c r="F18" s="17"/>
      <c r="G18" s="16">
        <v>90</v>
      </c>
      <c r="H18" s="16">
        <v>125</v>
      </c>
      <c r="I18" s="16">
        <f t="shared" si="11"/>
        <v>215</v>
      </c>
      <c r="J18" s="20" t="s">
        <v>2</v>
      </c>
      <c r="K18" s="20" t="s">
        <v>2</v>
      </c>
      <c r="L18" s="16"/>
      <c r="M18" s="16"/>
      <c r="N18" s="16">
        <v>34</v>
      </c>
      <c r="O18" s="16">
        <v>47</v>
      </c>
      <c r="P18" s="17">
        <f>SUM(G18:O18)</f>
        <v>511</v>
      </c>
      <c r="Q18" s="17"/>
      <c r="R18" s="17">
        <f>P18+E18</f>
        <v>999</v>
      </c>
      <c r="S18" s="17">
        <v>18.49927452011757</v>
      </c>
      <c r="T18" s="17"/>
      <c r="U18" s="8">
        <v>8.5</v>
      </c>
      <c r="V18" s="8">
        <v>4.5</v>
      </c>
      <c r="W18" s="9">
        <f>U18+V18</f>
        <v>13</v>
      </c>
      <c r="X18" s="9"/>
      <c r="Y18" s="8">
        <v>2.4</v>
      </c>
      <c r="Z18" s="8">
        <v>1.8</v>
      </c>
      <c r="AA18" s="8">
        <v>0.4</v>
      </c>
      <c r="AB18" s="8">
        <v>1.7</v>
      </c>
      <c r="AC18" s="9">
        <v>6.4</v>
      </c>
      <c r="AD18" s="9">
        <f t="shared" si="0"/>
        <v>19.4</v>
      </c>
      <c r="AE18" s="9"/>
      <c r="AF18" s="10">
        <f t="shared" si="1"/>
        <v>40117.64705882353</v>
      </c>
      <c r="AG18" s="10">
        <f t="shared" si="2"/>
        <v>32666.666666666668</v>
      </c>
      <c r="AH18" s="10">
        <f t="shared" si="3"/>
        <v>37538.46153846154</v>
      </c>
      <c r="AI18" s="10"/>
      <c r="AJ18" s="10">
        <f t="shared" si="4"/>
        <v>37500</v>
      </c>
      <c r="AK18" s="10">
        <f t="shared" si="5"/>
        <v>69444.44444444444</v>
      </c>
      <c r="AL18" s="10">
        <f t="shared" si="6"/>
        <v>85000</v>
      </c>
      <c r="AM18" s="10">
        <f t="shared" si="7"/>
        <v>27647.058823529413</v>
      </c>
      <c r="AN18" s="10">
        <f t="shared" si="8"/>
        <v>79843.75</v>
      </c>
      <c r="AO18" s="10">
        <f t="shared" si="9"/>
        <v>51494.845360824744</v>
      </c>
    </row>
    <row r="19" spans="1:41" ht="12">
      <c r="A19" s="7">
        <v>2000</v>
      </c>
      <c r="B19" s="16"/>
      <c r="C19" s="16">
        <v>338</v>
      </c>
      <c r="D19" s="16">
        <v>180</v>
      </c>
      <c r="E19" s="17">
        <f t="shared" si="10"/>
        <v>518</v>
      </c>
      <c r="F19" s="17"/>
      <c r="G19" s="16">
        <v>91</v>
      </c>
      <c r="H19" s="16">
        <v>141</v>
      </c>
      <c r="I19" s="16">
        <f t="shared" si="11"/>
        <v>232</v>
      </c>
      <c r="J19" s="20" t="s">
        <v>2</v>
      </c>
      <c r="K19" s="20" t="s">
        <v>2</v>
      </c>
      <c r="L19" s="16"/>
      <c r="M19" s="16"/>
      <c r="N19" s="16">
        <v>36</v>
      </c>
      <c r="O19" s="16">
        <v>45</v>
      </c>
      <c r="P19" s="17">
        <v>314</v>
      </c>
      <c r="Q19" s="17"/>
      <c r="R19" s="17">
        <f>P19+E19</f>
        <v>832</v>
      </c>
      <c r="S19" s="17">
        <v>14.74587715642901</v>
      </c>
      <c r="T19" s="17"/>
      <c r="U19" s="8">
        <v>7.9</v>
      </c>
      <c r="V19" s="8">
        <v>4.8</v>
      </c>
      <c r="W19" s="9">
        <v>12.8</v>
      </c>
      <c r="X19" s="9"/>
      <c r="Y19" s="8">
        <v>2.3</v>
      </c>
      <c r="Z19" s="8">
        <v>2</v>
      </c>
      <c r="AA19" s="8">
        <v>0.4</v>
      </c>
      <c r="AB19" s="8">
        <v>1.6</v>
      </c>
      <c r="AC19" s="9">
        <f>SUM(Y19:AB19)</f>
        <v>6.300000000000001</v>
      </c>
      <c r="AD19" s="9">
        <f t="shared" si="0"/>
        <v>19.1</v>
      </c>
      <c r="AE19" s="9"/>
      <c r="AF19" s="10">
        <f t="shared" si="1"/>
        <v>42784.81012658228</v>
      </c>
      <c r="AG19" s="10">
        <f t="shared" si="2"/>
        <v>37500</v>
      </c>
      <c r="AH19" s="10">
        <f t="shared" si="3"/>
        <v>40468.75</v>
      </c>
      <c r="AI19" s="10"/>
      <c r="AJ19" s="10">
        <f t="shared" si="4"/>
        <v>39565.217391304344</v>
      </c>
      <c r="AK19" s="10">
        <f t="shared" si="5"/>
        <v>70500</v>
      </c>
      <c r="AL19" s="10">
        <f t="shared" si="6"/>
        <v>90000</v>
      </c>
      <c r="AM19" s="10">
        <f t="shared" si="7"/>
        <v>28125</v>
      </c>
      <c r="AN19" s="10">
        <f t="shared" si="8"/>
        <v>49841.26984126984</v>
      </c>
      <c r="AO19" s="10">
        <f t="shared" si="9"/>
        <v>43560.20942408377</v>
      </c>
    </row>
    <row r="20" spans="1:41" ht="12">
      <c r="A20" s="7">
        <v>2001</v>
      </c>
      <c r="B20" s="16"/>
      <c r="C20" s="16">
        <v>410.98408</v>
      </c>
      <c r="D20" s="16">
        <v>162.77976</v>
      </c>
      <c r="E20" s="17">
        <f t="shared" si="10"/>
        <v>573.7638400000001</v>
      </c>
      <c r="F20" s="17"/>
      <c r="G20" s="16">
        <v>107.70967999999999</v>
      </c>
      <c r="H20" s="16">
        <v>186.602</v>
      </c>
      <c r="I20" s="16">
        <f t="shared" si="11"/>
        <v>294.31168</v>
      </c>
      <c r="J20" s="20" t="s">
        <v>2</v>
      </c>
      <c r="K20" s="20" t="s">
        <v>2</v>
      </c>
      <c r="L20" s="16"/>
      <c r="M20" s="16"/>
      <c r="N20" s="16">
        <v>43.7736</v>
      </c>
      <c r="O20" s="16">
        <v>45.39288</v>
      </c>
      <c r="P20" s="17">
        <f aca="true" t="shared" si="12" ref="P20:P34">SUM(G20:O20)</f>
        <v>677.78984</v>
      </c>
      <c r="Q20" s="17"/>
      <c r="R20" s="17">
        <f>P20+E20</f>
        <v>1251.55368</v>
      </c>
      <c r="S20" s="17">
        <v>21.141059499421893</v>
      </c>
      <c r="T20" s="17"/>
      <c r="U20" s="8">
        <v>8.3</v>
      </c>
      <c r="V20" s="8">
        <v>5</v>
      </c>
      <c r="W20" s="9">
        <f>U20+V20</f>
        <v>13.3</v>
      </c>
      <c r="X20" s="9"/>
      <c r="Y20" s="8">
        <v>2.4</v>
      </c>
      <c r="Z20" s="8">
        <v>2</v>
      </c>
      <c r="AA20" s="8">
        <v>0.4</v>
      </c>
      <c r="AB20" s="8">
        <v>1.7</v>
      </c>
      <c r="AC20" s="9">
        <v>6.5</v>
      </c>
      <c r="AD20" s="9">
        <f t="shared" si="0"/>
        <v>19.8</v>
      </c>
      <c r="AE20" s="9"/>
      <c r="AF20" s="10">
        <f t="shared" si="1"/>
        <v>49516.15421686747</v>
      </c>
      <c r="AG20" s="10">
        <f t="shared" si="2"/>
        <v>32555.952</v>
      </c>
      <c r="AH20" s="10">
        <f t="shared" si="3"/>
        <v>43140.138345864674</v>
      </c>
      <c r="AI20" s="10"/>
      <c r="AJ20" s="10">
        <f t="shared" si="4"/>
        <v>44879.033333333326</v>
      </c>
      <c r="AK20" s="10">
        <f t="shared" si="5"/>
        <v>93301</v>
      </c>
      <c r="AL20" s="10">
        <f t="shared" si="6"/>
        <v>109434</v>
      </c>
      <c r="AM20" s="10">
        <f t="shared" si="7"/>
        <v>26701.694117647057</v>
      </c>
      <c r="AN20" s="10">
        <f t="shared" si="8"/>
        <v>104275.36</v>
      </c>
      <c r="AO20" s="10">
        <f t="shared" si="9"/>
        <v>63209.781818181815</v>
      </c>
    </row>
    <row r="21" spans="1:41" ht="12">
      <c r="A21" s="7">
        <v>2002</v>
      </c>
      <c r="B21" s="16"/>
      <c r="C21" s="16">
        <v>382</v>
      </c>
      <c r="D21" s="16">
        <v>213</v>
      </c>
      <c r="E21" s="17">
        <f t="shared" si="10"/>
        <v>595</v>
      </c>
      <c r="F21" s="17"/>
      <c r="G21" s="16">
        <v>101</v>
      </c>
      <c r="H21" s="16">
        <v>148</v>
      </c>
      <c r="I21" s="16">
        <f t="shared" si="11"/>
        <v>249</v>
      </c>
      <c r="J21" s="20" t="s">
        <v>2</v>
      </c>
      <c r="K21" s="20" t="s">
        <v>2</v>
      </c>
      <c r="L21" s="16"/>
      <c r="M21" s="16"/>
      <c r="N21" s="16">
        <v>43</v>
      </c>
      <c r="O21" s="16">
        <v>47</v>
      </c>
      <c r="P21" s="17">
        <f t="shared" si="12"/>
        <v>588</v>
      </c>
      <c r="Q21" s="17"/>
      <c r="R21" s="17">
        <v>933</v>
      </c>
      <c r="S21" s="17">
        <v>15.623588220207669</v>
      </c>
      <c r="T21" s="17"/>
      <c r="U21" s="8">
        <v>9</v>
      </c>
      <c r="V21" s="8">
        <v>5</v>
      </c>
      <c r="W21" s="9">
        <f>U21+V21</f>
        <v>14</v>
      </c>
      <c r="X21" s="9"/>
      <c r="Y21" s="8">
        <v>2.7</v>
      </c>
      <c r="Z21" s="8">
        <v>2.2</v>
      </c>
      <c r="AA21" s="8">
        <v>0.6</v>
      </c>
      <c r="AB21" s="8">
        <v>1.8</v>
      </c>
      <c r="AC21" s="9">
        <f>SUM(Y21:AB21)</f>
        <v>7.3</v>
      </c>
      <c r="AD21" s="9">
        <f t="shared" si="0"/>
        <v>21.3</v>
      </c>
      <c r="AE21" s="9"/>
      <c r="AF21" s="10">
        <f t="shared" si="1"/>
        <v>42444.444444444445</v>
      </c>
      <c r="AG21" s="10">
        <f t="shared" si="2"/>
        <v>42600</v>
      </c>
      <c r="AH21" s="10">
        <f t="shared" si="3"/>
        <v>42500</v>
      </c>
      <c r="AI21" s="10"/>
      <c r="AJ21" s="10">
        <f t="shared" si="4"/>
        <v>37407.40740740741</v>
      </c>
      <c r="AK21" s="10">
        <f t="shared" si="5"/>
        <v>67272.72727272728</v>
      </c>
      <c r="AL21" s="10">
        <f t="shared" si="6"/>
        <v>71666.66666666667</v>
      </c>
      <c r="AM21" s="10">
        <f t="shared" si="7"/>
        <v>26111.11111111111</v>
      </c>
      <c r="AN21" s="10">
        <f t="shared" si="8"/>
        <v>80547.94520547945</v>
      </c>
      <c r="AO21" s="10">
        <f t="shared" si="9"/>
        <v>43802.81690140845</v>
      </c>
    </row>
    <row r="22" spans="1:41" ht="12">
      <c r="A22" s="7">
        <v>2003</v>
      </c>
      <c r="B22" s="16"/>
      <c r="C22" s="16">
        <v>345</v>
      </c>
      <c r="D22" s="16">
        <v>289</v>
      </c>
      <c r="E22" s="17">
        <v>633</v>
      </c>
      <c r="F22" s="17"/>
      <c r="G22" s="16">
        <v>108</v>
      </c>
      <c r="H22" s="16">
        <v>181</v>
      </c>
      <c r="I22" s="16">
        <f t="shared" si="11"/>
        <v>289</v>
      </c>
      <c r="J22" s="20" t="s">
        <v>2</v>
      </c>
      <c r="K22" s="20" t="s">
        <v>2</v>
      </c>
      <c r="L22" s="16"/>
      <c r="M22" s="16"/>
      <c r="N22" s="17">
        <v>47</v>
      </c>
      <c r="O22" s="16">
        <v>51</v>
      </c>
      <c r="P22" s="17">
        <f t="shared" si="12"/>
        <v>676</v>
      </c>
      <c r="Q22" s="17"/>
      <c r="R22" s="17">
        <f>P22+E22</f>
        <v>1309</v>
      </c>
      <c r="S22" s="17">
        <v>21.05540918963189</v>
      </c>
      <c r="T22" s="17"/>
      <c r="U22" s="8">
        <v>8.5</v>
      </c>
      <c r="V22" s="8">
        <v>5.6</v>
      </c>
      <c r="W22" s="9">
        <f>U22+V22</f>
        <v>14.1</v>
      </c>
      <c r="X22" s="9"/>
      <c r="Y22" s="8">
        <v>2.6</v>
      </c>
      <c r="Z22" s="8">
        <v>2.5</v>
      </c>
      <c r="AA22" s="8">
        <v>0.5</v>
      </c>
      <c r="AB22" s="8">
        <v>1.8</v>
      </c>
      <c r="AC22" s="9">
        <v>7.3</v>
      </c>
      <c r="AD22" s="9">
        <f>AC22+W22</f>
        <v>21.4</v>
      </c>
      <c r="AE22" s="9"/>
      <c r="AF22" s="10">
        <f t="shared" si="1"/>
        <v>40588.23529411765</v>
      </c>
      <c r="AG22" s="10">
        <f t="shared" si="2"/>
        <v>51607.142857142855</v>
      </c>
      <c r="AH22" s="10">
        <f t="shared" si="3"/>
        <v>44893.617021276594</v>
      </c>
      <c r="AI22" s="10"/>
      <c r="AJ22" s="10">
        <f t="shared" si="4"/>
        <v>41538.46153846154</v>
      </c>
      <c r="AK22" s="10">
        <f t="shared" si="5"/>
        <v>72400</v>
      </c>
      <c r="AL22" s="10">
        <f t="shared" si="6"/>
        <v>94000</v>
      </c>
      <c r="AM22" s="10">
        <f t="shared" si="7"/>
        <v>28333.333333333332</v>
      </c>
      <c r="AN22" s="10">
        <f t="shared" si="8"/>
        <v>92602.7397260274</v>
      </c>
      <c r="AO22" s="10">
        <f t="shared" si="9"/>
        <v>61168.22429906542</v>
      </c>
    </row>
    <row r="23" spans="1:41" ht="12">
      <c r="A23" s="7">
        <v>2004</v>
      </c>
      <c r="B23" s="16"/>
      <c r="C23" s="16">
        <v>343.26962567198643</v>
      </c>
      <c r="D23" s="16">
        <v>312.6996800659349</v>
      </c>
      <c r="E23" s="17">
        <f t="shared" si="10"/>
        <v>655.9693057379213</v>
      </c>
      <c r="F23" s="17"/>
      <c r="G23" s="16">
        <v>106.56046838027189</v>
      </c>
      <c r="H23" s="16">
        <v>206.39298569456142</v>
      </c>
      <c r="I23" s="16">
        <f t="shared" si="11"/>
        <v>312.9534540748333</v>
      </c>
      <c r="J23" s="20" t="s">
        <v>2</v>
      </c>
      <c r="K23" s="20" t="s">
        <v>2</v>
      </c>
      <c r="L23" s="16"/>
      <c r="M23" s="16"/>
      <c r="N23" s="17">
        <v>44.2977805578041</v>
      </c>
      <c r="O23" s="16">
        <v>51.35122032367689</v>
      </c>
      <c r="P23" s="17">
        <f t="shared" si="12"/>
        <v>721.5559090311476</v>
      </c>
      <c r="Q23" s="17"/>
      <c r="R23" s="17">
        <f>P23+E23</f>
        <v>1377.525214769069</v>
      </c>
      <c r="S23" s="17">
        <v>21.313298814978435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333.1949982751876</v>
      </c>
      <c r="D24" s="16">
        <v>320.3456337949667</v>
      </c>
      <c r="E24" s="17">
        <f t="shared" si="10"/>
        <v>653.5406320701543</v>
      </c>
      <c r="F24" s="17"/>
      <c r="G24" s="16">
        <v>107.25562737071739</v>
      </c>
      <c r="H24" s="16">
        <v>198.69908249682447</v>
      </c>
      <c r="I24" s="16">
        <f t="shared" si="11"/>
        <v>305.95470986754185</v>
      </c>
      <c r="J24" s="20" t="s">
        <v>2</v>
      </c>
      <c r="K24" s="20" t="s">
        <v>2</v>
      </c>
      <c r="L24" s="16"/>
      <c r="M24" s="16"/>
      <c r="N24" s="17">
        <v>44.856007414190245</v>
      </c>
      <c r="O24" s="16">
        <v>56.621191747036136</v>
      </c>
      <c r="P24" s="17">
        <f t="shared" si="12"/>
        <v>713.3866188963101</v>
      </c>
      <c r="Q24" s="17"/>
      <c r="R24" s="17">
        <f>P24+E24</f>
        <v>1366.9272509664643</v>
      </c>
      <c r="S24" s="17">
        <v>20.62539142277257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386.970906</v>
      </c>
      <c r="D25" s="16">
        <v>257.71504600000003</v>
      </c>
      <c r="E25" s="17">
        <f t="shared" si="10"/>
        <v>644.685952</v>
      </c>
      <c r="F25" s="17"/>
      <c r="G25" s="16">
        <v>95.956368</v>
      </c>
      <c r="H25" s="16">
        <v>177.85932200000002</v>
      </c>
      <c r="I25" s="16">
        <f t="shared" si="11"/>
        <v>273.81569</v>
      </c>
      <c r="J25" s="20" t="s">
        <v>2</v>
      </c>
      <c r="K25" s="20" t="s">
        <v>2</v>
      </c>
      <c r="L25" s="16"/>
      <c r="M25" s="16"/>
      <c r="N25" s="17">
        <v>44.140817999999996</v>
      </c>
      <c r="O25" s="16">
        <v>44.04983</v>
      </c>
      <c r="P25" s="17">
        <f t="shared" si="12"/>
        <v>635.822028</v>
      </c>
      <c r="Q25" s="17"/>
      <c r="R25" s="17">
        <f>P25+E25</f>
        <v>1280.50798</v>
      </c>
      <c r="S25" s="17">
        <v>18.049198614796563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0.855546113703741</v>
      </c>
      <c r="C26" s="16">
        <v>475.5995187749097</v>
      </c>
      <c r="D26" s="16">
        <v>298.00176614788705</v>
      </c>
      <c r="E26" s="17">
        <f t="shared" si="10"/>
        <v>773.6012849227968</v>
      </c>
      <c r="F26" s="17"/>
      <c r="G26" s="20" t="s">
        <v>2</v>
      </c>
      <c r="H26" s="20" t="s">
        <v>2</v>
      </c>
      <c r="I26" s="16">
        <v>306.42715273651845</v>
      </c>
      <c r="J26" s="20" t="s">
        <v>2</v>
      </c>
      <c r="K26" s="20" t="s">
        <v>2</v>
      </c>
      <c r="L26" s="16">
        <v>105.3650064993756</v>
      </c>
      <c r="M26" s="16">
        <v>60.79945393660335</v>
      </c>
      <c r="N26" s="20" t="s">
        <v>2</v>
      </c>
      <c r="O26" s="20" t="s">
        <v>2</v>
      </c>
      <c r="P26" s="17">
        <f t="shared" si="12"/>
        <v>472.5916131724974</v>
      </c>
      <c r="Q26" s="17"/>
      <c r="R26" s="17">
        <f>B26+C26+D26+I26+L26+M26</f>
        <v>1247.0484442089978</v>
      </c>
      <c r="S26" s="17">
        <v>16.462055371236804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0.8888960156434706</v>
      </c>
      <c r="C27" s="16">
        <v>466.5334318544515</v>
      </c>
      <c r="D27" s="16">
        <v>310.4056974990459</v>
      </c>
      <c r="E27" s="17">
        <f t="shared" si="10"/>
        <v>776.9391293534975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463.90132863667606</v>
      </c>
      <c r="Q27" s="17"/>
      <c r="R27" s="17">
        <f>B27+C27+D27+P27</f>
        <v>1241.729354005817</v>
      </c>
      <c r="S27" s="17">
        <v>15.948088652508034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10.07991392568973</v>
      </c>
      <c r="C28" s="16">
        <v>389.75890641287964</v>
      </c>
      <c r="D28" s="16">
        <v>310.77327770577983</v>
      </c>
      <c r="E28" s="17">
        <f t="shared" si="10"/>
        <v>700.5321841186594</v>
      </c>
      <c r="F28" s="17"/>
      <c r="G28" s="20" t="s">
        <v>2</v>
      </c>
      <c r="H28" s="20" t="s">
        <v>2</v>
      </c>
      <c r="I28" s="20" t="s">
        <v>2</v>
      </c>
      <c r="J28" s="16">
        <v>278.03696840915626</v>
      </c>
      <c r="K28" s="16">
        <v>206.9857193060713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2"/>
        <v>485.02268771522756</v>
      </c>
      <c r="Q28" s="17"/>
      <c r="R28" s="17">
        <f>P28+B28+C28+D28</f>
        <v>1195.6347857595767</v>
      </c>
      <c r="S28" s="17">
        <v>15.539428681659606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363.109</v>
      </c>
      <c r="D29" s="16">
        <v>270.72</v>
      </c>
      <c r="E29" s="17">
        <f t="shared" si="10"/>
        <v>633.829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484.636</v>
      </c>
      <c r="Q29" s="17"/>
      <c r="R29" s="17">
        <f aca="true" t="shared" si="13" ref="R29:R34">P29+B29+C29+D29</f>
        <v>1118.4650000000001</v>
      </c>
      <c r="S29" s="17">
        <v>14.667847125431654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448.63193986235206</v>
      </c>
      <c r="D30" s="16">
        <v>250.80389860495765</v>
      </c>
      <c r="E30" s="17">
        <f t="shared" si="10"/>
        <v>699.4358384673097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521.1045640803165</v>
      </c>
      <c r="Q30" s="17"/>
      <c r="R30" s="17">
        <f t="shared" si="13"/>
        <v>1220.5404025476262</v>
      </c>
      <c r="S30" s="17">
        <v>17.425034530862394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19.859</v>
      </c>
      <c r="C31" s="16">
        <v>439.726</v>
      </c>
      <c r="D31" s="16">
        <v>272.303</v>
      </c>
      <c r="E31" s="17">
        <f t="shared" si="10"/>
        <v>712.029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527.193</v>
      </c>
      <c r="Q31" s="17"/>
      <c r="R31" s="17">
        <f t="shared" si="13"/>
        <v>1259.0810000000001</v>
      </c>
      <c r="S31" s="17">
        <v>16.032540274335545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12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1.243</v>
      </c>
      <c r="C32" s="16">
        <v>388.088</v>
      </c>
      <c r="D32" s="16">
        <v>252.052</v>
      </c>
      <c r="E32" s="17">
        <f t="shared" si="10"/>
        <v>640.14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354.639</v>
      </c>
      <c r="Q32" s="17"/>
      <c r="R32" s="17">
        <v>996.022</v>
      </c>
      <c r="S32" s="17">
        <v>12.683857856797175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12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10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2"/>
        <v>0</v>
      </c>
      <c r="Q33" s="17"/>
      <c r="R33" s="17">
        <f t="shared" si="13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4" ref="AF32:AH34">(C33*1000000)/(U33*1000)</f>
        <v>#DIV/0!</v>
      </c>
      <c r="AG33" s="10" t="e">
        <f t="shared" si="14"/>
        <v>#DIV/0!</v>
      </c>
      <c r="AH33" s="10" t="e">
        <f t="shared" si="14"/>
        <v>#DIV/0!</v>
      </c>
      <c r="AI33" s="10"/>
      <c r="AJ33" s="10" t="e">
        <f aca="true" t="shared" si="15" ref="AJ32:AK34">(G33*1000000)/(Y33*1000)</f>
        <v>#VALUE!</v>
      </c>
      <c r="AK33" s="10" t="e">
        <f t="shared" si="15"/>
        <v>#VALUE!</v>
      </c>
      <c r="AL33" s="10" t="e">
        <f aca="true" t="shared" si="16" ref="AL32:AN34">(N33*1000000)/(AA33*1000)</f>
        <v>#VALUE!</v>
      </c>
      <c r="AM33" s="10" t="e">
        <f t="shared" si="16"/>
        <v>#VALUE!</v>
      </c>
      <c r="AN33" s="10" t="e">
        <f t="shared" si="16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10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2"/>
        <v>0</v>
      </c>
      <c r="Q34" s="17"/>
      <c r="R34" s="17">
        <f t="shared" si="13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4"/>
        <v>#DIV/0!</v>
      </c>
      <c r="AG34" s="10" t="e">
        <f t="shared" si="14"/>
        <v>#DIV/0!</v>
      </c>
      <c r="AH34" s="10" t="e">
        <f t="shared" si="14"/>
        <v>#DIV/0!</v>
      </c>
      <c r="AI34" s="10"/>
      <c r="AJ34" s="10" t="e">
        <f t="shared" si="15"/>
        <v>#VALUE!</v>
      </c>
      <c r="AK34" s="10" t="e">
        <f t="shared" si="15"/>
        <v>#VALUE!</v>
      </c>
      <c r="AL34" s="10" t="e">
        <f t="shared" si="16"/>
        <v>#VALUE!</v>
      </c>
      <c r="AM34" s="10" t="e">
        <f t="shared" si="16"/>
        <v>#VALUE!</v>
      </c>
      <c r="AN34" s="10" t="e">
        <f t="shared" si="16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8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35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349</v>
      </c>
      <c r="D14" s="16">
        <v>163</v>
      </c>
      <c r="E14" s="17">
        <f aca="true" t="shared" si="0" ref="E14:E34">C14+D14</f>
        <v>512</v>
      </c>
      <c r="F14" s="17"/>
      <c r="G14" s="16">
        <v>108</v>
      </c>
      <c r="H14" s="16">
        <v>127</v>
      </c>
      <c r="I14" s="16">
        <f>G14+H14</f>
        <v>235</v>
      </c>
      <c r="J14" s="20" t="s">
        <v>2</v>
      </c>
      <c r="K14" s="20" t="s">
        <v>2</v>
      </c>
      <c r="L14" s="16"/>
      <c r="M14" s="16"/>
      <c r="N14" s="16">
        <v>26</v>
      </c>
      <c r="O14" s="16">
        <v>79</v>
      </c>
      <c r="P14" s="17">
        <f>SUM(G14:O14)</f>
        <v>575</v>
      </c>
      <c r="Q14" s="17"/>
      <c r="R14" s="17">
        <f>P14+E14</f>
        <v>1087</v>
      </c>
      <c r="S14" s="17">
        <v>18.767831857464646</v>
      </c>
      <c r="T14" s="17"/>
      <c r="U14" s="8">
        <v>13</v>
      </c>
      <c r="V14" s="8">
        <v>5.3</v>
      </c>
      <c r="W14" s="9">
        <f aca="true" t="shared" si="1" ref="W14:W20">U14+V14</f>
        <v>18.3</v>
      </c>
      <c r="X14" s="9"/>
      <c r="Y14" s="8">
        <v>2.8</v>
      </c>
      <c r="Z14" s="8">
        <v>1.9</v>
      </c>
      <c r="AA14" s="8">
        <v>0.4</v>
      </c>
      <c r="AB14" s="8">
        <v>3</v>
      </c>
      <c r="AC14" s="9">
        <f>SUM(Y14:AB14)</f>
        <v>8.1</v>
      </c>
      <c r="AD14" s="9">
        <f>AC14+W14</f>
        <v>26.4</v>
      </c>
      <c r="AE14" s="9"/>
      <c r="AF14" s="10">
        <f aca="true" t="shared" si="2" ref="AF14:AF22">(C14*1000000)/(U14*1000)</f>
        <v>26846.153846153848</v>
      </c>
      <c r="AG14" s="10">
        <f aca="true" t="shared" si="3" ref="AG14:AG22">(D14*1000000)/(V14*1000)</f>
        <v>30754.716981132075</v>
      </c>
      <c r="AH14" s="10">
        <f aca="true" t="shared" si="4" ref="AH14:AH22">(E14*1000000)/(W14*1000)</f>
        <v>27978.142076502732</v>
      </c>
      <c r="AI14" s="10"/>
      <c r="AJ14" s="10">
        <f aca="true" t="shared" si="5" ref="AJ14:AJ22">(G14*1000000)/(Y14*1000)</f>
        <v>38571.42857142857</v>
      </c>
      <c r="AK14" s="10">
        <f aca="true" t="shared" si="6" ref="AK14:AK22">(H14*1000000)/(Z14*1000)</f>
        <v>66842.1052631579</v>
      </c>
      <c r="AL14" s="10">
        <f aca="true" t="shared" si="7" ref="AL14:AL22">(N14*1000000)/(AA14*1000)</f>
        <v>65000</v>
      </c>
      <c r="AM14" s="10">
        <f aca="true" t="shared" si="8" ref="AM14:AM22">(O14*1000000)/(AB14*1000)</f>
        <v>26333.333333333332</v>
      </c>
      <c r="AN14" s="10">
        <f aca="true" t="shared" si="9" ref="AN14:AN22">(P14*1000000)/(AC14*1000)</f>
        <v>70987.65432098765</v>
      </c>
      <c r="AO14" s="10">
        <f aca="true" t="shared" si="10" ref="AO14:AO22">(R14*1000000)/(AD14*1000)</f>
        <v>41174.242424242424</v>
      </c>
    </row>
    <row r="15" spans="1:41" ht="12">
      <c r="A15" s="7">
        <v>1996</v>
      </c>
      <c r="B15" s="16"/>
      <c r="C15" s="16">
        <v>354</v>
      </c>
      <c r="D15" s="16">
        <v>204</v>
      </c>
      <c r="E15" s="17">
        <f t="shared" si="0"/>
        <v>558</v>
      </c>
      <c r="F15" s="17"/>
      <c r="G15" s="16">
        <v>115</v>
      </c>
      <c r="H15" s="16">
        <v>126</v>
      </c>
      <c r="I15" s="16">
        <f aca="true" t="shared" si="11" ref="I15:I25">G15+H15</f>
        <v>241</v>
      </c>
      <c r="J15" s="20" t="s">
        <v>2</v>
      </c>
      <c r="K15" s="20" t="s">
        <v>2</v>
      </c>
      <c r="L15" s="16"/>
      <c r="M15" s="16"/>
      <c r="N15" s="16">
        <v>31</v>
      </c>
      <c r="O15" s="16">
        <v>76</v>
      </c>
      <c r="P15" s="17">
        <v>349</v>
      </c>
      <c r="Q15" s="17"/>
      <c r="R15" s="17">
        <f>P15+E15</f>
        <v>907</v>
      </c>
      <c r="S15" s="17">
        <v>14.633715873240817</v>
      </c>
      <c r="T15" s="17"/>
      <c r="U15" s="8">
        <v>11.9</v>
      </c>
      <c r="V15" s="8">
        <v>5.9</v>
      </c>
      <c r="W15" s="9">
        <f t="shared" si="1"/>
        <v>17.8</v>
      </c>
      <c r="X15" s="9"/>
      <c r="Y15" s="8">
        <v>2.8</v>
      </c>
      <c r="Z15" s="8">
        <v>1.6</v>
      </c>
      <c r="AA15" s="8">
        <v>0.6</v>
      </c>
      <c r="AB15" s="8">
        <v>2.9</v>
      </c>
      <c r="AC15" s="9">
        <f>SUM(Y15:AB15)</f>
        <v>7.9</v>
      </c>
      <c r="AD15" s="9">
        <f>AC15+W15</f>
        <v>25.700000000000003</v>
      </c>
      <c r="AE15" s="9"/>
      <c r="AF15" s="10">
        <f t="shared" si="2"/>
        <v>29747.899159663866</v>
      </c>
      <c r="AG15" s="10">
        <f t="shared" si="3"/>
        <v>34576.27118644068</v>
      </c>
      <c r="AH15" s="10">
        <f t="shared" si="4"/>
        <v>31348.314606741573</v>
      </c>
      <c r="AI15" s="10"/>
      <c r="AJ15" s="10">
        <f t="shared" si="5"/>
        <v>41071.42857142857</v>
      </c>
      <c r="AK15" s="10">
        <f t="shared" si="6"/>
        <v>78750</v>
      </c>
      <c r="AL15" s="10">
        <f t="shared" si="7"/>
        <v>51666.666666666664</v>
      </c>
      <c r="AM15" s="10">
        <f t="shared" si="8"/>
        <v>26206.896551724138</v>
      </c>
      <c r="AN15" s="10">
        <f t="shared" si="9"/>
        <v>44177.215189873416</v>
      </c>
      <c r="AO15" s="10">
        <f t="shared" si="10"/>
        <v>35291.828793774315</v>
      </c>
    </row>
    <row r="16" spans="1:41" ht="12">
      <c r="A16" s="7">
        <v>1997</v>
      </c>
      <c r="B16" s="16"/>
      <c r="C16" s="16">
        <v>348</v>
      </c>
      <c r="D16" s="16">
        <v>221</v>
      </c>
      <c r="E16" s="17">
        <f t="shared" si="0"/>
        <v>569</v>
      </c>
      <c r="F16" s="17"/>
      <c r="G16" s="16">
        <v>118</v>
      </c>
      <c r="H16" s="16">
        <v>132</v>
      </c>
      <c r="I16" s="16">
        <f t="shared" si="11"/>
        <v>250</v>
      </c>
      <c r="J16" s="20" t="s">
        <v>2</v>
      </c>
      <c r="K16" s="20" t="s">
        <v>2</v>
      </c>
      <c r="L16" s="16"/>
      <c r="M16" s="16"/>
      <c r="N16" s="16">
        <v>38</v>
      </c>
      <c r="O16" s="16">
        <v>75</v>
      </c>
      <c r="P16" s="17">
        <f>SUM(G16:O16)</f>
        <v>613</v>
      </c>
      <c r="Q16" s="17"/>
      <c r="R16" s="17">
        <v>931</v>
      </c>
      <c r="S16" s="17">
        <v>14.711811393263199</v>
      </c>
      <c r="T16" s="17"/>
      <c r="U16" s="8">
        <v>11.3</v>
      </c>
      <c r="V16" s="8">
        <v>6.2</v>
      </c>
      <c r="W16" s="9">
        <f t="shared" si="1"/>
        <v>17.5</v>
      </c>
      <c r="X16" s="9"/>
      <c r="Y16" s="8">
        <v>2.7</v>
      </c>
      <c r="Z16" s="8">
        <v>1.7</v>
      </c>
      <c r="AA16" s="8">
        <v>0.6</v>
      </c>
      <c r="AB16" s="8">
        <v>2.8</v>
      </c>
      <c r="AC16" s="9">
        <v>7.8</v>
      </c>
      <c r="AD16" s="9">
        <v>25.4</v>
      </c>
      <c r="AE16" s="9"/>
      <c r="AF16" s="10">
        <f t="shared" si="2"/>
        <v>30796.46017699115</v>
      </c>
      <c r="AG16" s="10">
        <f t="shared" si="3"/>
        <v>35645.16129032258</v>
      </c>
      <c r="AH16" s="10">
        <f t="shared" si="4"/>
        <v>32514.285714285714</v>
      </c>
      <c r="AI16" s="10"/>
      <c r="AJ16" s="10">
        <f t="shared" si="5"/>
        <v>43703.7037037037</v>
      </c>
      <c r="AK16" s="10">
        <f t="shared" si="6"/>
        <v>77647.05882352941</v>
      </c>
      <c r="AL16" s="10">
        <f t="shared" si="7"/>
        <v>63333.333333333336</v>
      </c>
      <c r="AM16" s="10">
        <f t="shared" si="8"/>
        <v>26785.714285714286</v>
      </c>
      <c r="AN16" s="10">
        <f t="shared" si="9"/>
        <v>78589.7435897436</v>
      </c>
      <c r="AO16" s="10">
        <f t="shared" si="10"/>
        <v>36653.54330708661</v>
      </c>
    </row>
    <row r="17" spans="1:41" ht="12">
      <c r="A17" s="7">
        <v>1998</v>
      </c>
      <c r="B17" s="16"/>
      <c r="C17" s="16">
        <v>381</v>
      </c>
      <c r="D17" s="16">
        <v>250</v>
      </c>
      <c r="E17" s="17">
        <f t="shared" si="0"/>
        <v>631</v>
      </c>
      <c r="F17" s="17"/>
      <c r="G17" s="16">
        <v>121</v>
      </c>
      <c r="H17" s="16">
        <v>147</v>
      </c>
      <c r="I17" s="16">
        <f t="shared" si="11"/>
        <v>268</v>
      </c>
      <c r="J17" s="20" t="s">
        <v>2</v>
      </c>
      <c r="K17" s="20" t="s">
        <v>2</v>
      </c>
      <c r="L17" s="16"/>
      <c r="M17" s="16"/>
      <c r="N17" s="16">
        <v>41</v>
      </c>
      <c r="O17" s="16">
        <v>79</v>
      </c>
      <c r="P17" s="17">
        <f>SUM(G17:O17)</f>
        <v>656</v>
      </c>
      <c r="Q17" s="17"/>
      <c r="R17" s="17">
        <f>P17+E17</f>
        <v>1287</v>
      </c>
      <c r="S17" s="17">
        <v>19.527564370184486</v>
      </c>
      <c r="T17" s="17"/>
      <c r="U17" s="8">
        <v>11.9</v>
      </c>
      <c r="V17" s="8">
        <v>6.4</v>
      </c>
      <c r="W17" s="9">
        <f t="shared" si="1"/>
        <v>18.3</v>
      </c>
      <c r="X17" s="9"/>
      <c r="Y17" s="8">
        <v>2.8</v>
      </c>
      <c r="Z17" s="8">
        <v>1.8</v>
      </c>
      <c r="AA17" s="8">
        <v>0.7</v>
      </c>
      <c r="AB17" s="8">
        <v>2.9</v>
      </c>
      <c r="AC17" s="9">
        <f>SUM(Y17:AB17)</f>
        <v>8.2</v>
      </c>
      <c r="AD17" s="9">
        <f>AC17+W17</f>
        <v>26.5</v>
      </c>
      <c r="AE17" s="9"/>
      <c r="AF17" s="10">
        <f t="shared" si="2"/>
        <v>32016.806722689074</v>
      </c>
      <c r="AG17" s="10">
        <f t="shared" si="3"/>
        <v>39062.5</v>
      </c>
      <c r="AH17" s="10">
        <f t="shared" si="4"/>
        <v>34480.87431693989</v>
      </c>
      <c r="AI17" s="10"/>
      <c r="AJ17" s="10">
        <f t="shared" si="5"/>
        <v>43214.28571428572</v>
      </c>
      <c r="AK17" s="10">
        <f t="shared" si="6"/>
        <v>81666.66666666667</v>
      </c>
      <c r="AL17" s="10">
        <f t="shared" si="7"/>
        <v>58571.42857142857</v>
      </c>
      <c r="AM17" s="10">
        <f t="shared" si="8"/>
        <v>27241.379310344826</v>
      </c>
      <c r="AN17" s="10">
        <f t="shared" si="9"/>
        <v>80000</v>
      </c>
      <c r="AO17" s="10">
        <f t="shared" si="10"/>
        <v>48566.03773584906</v>
      </c>
    </row>
    <row r="18" spans="1:41" ht="12">
      <c r="A18" s="7">
        <v>1999</v>
      </c>
      <c r="B18" s="16"/>
      <c r="C18" s="16">
        <v>380</v>
      </c>
      <c r="D18" s="16">
        <v>253</v>
      </c>
      <c r="E18" s="17">
        <f t="shared" si="0"/>
        <v>633</v>
      </c>
      <c r="F18" s="17"/>
      <c r="G18" s="16">
        <v>123</v>
      </c>
      <c r="H18" s="16">
        <v>149</v>
      </c>
      <c r="I18" s="16">
        <f t="shared" si="11"/>
        <v>272</v>
      </c>
      <c r="J18" s="20" t="s">
        <v>2</v>
      </c>
      <c r="K18" s="20" t="s">
        <v>2</v>
      </c>
      <c r="L18" s="16"/>
      <c r="M18" s="16"/>
      <c r="N18" s="16">
        <v>46</v>
      </c>
      <c r="O18" s="16">
        <v>85</v>
      </c>
      <c r="P18" s="17">
        <v>402</v>
      </c>
      <c r="Q18" s="17"/>
      <c r="R18" s="17">
        <f>P18+E18</f>
        <v>1035</v>
      </c>
      <c r="S18" s="17">
        <v>15.212095993222983</v>
      </c>
      <c r="T18" s="17"/>
      <c r="U18" s="8">
        <v>11.9</v>
      </c>
      <c r="V18" s="8">
        <v>6.5</v>
      </c>
      <c r="W18" s="9">
        <f t="shared" si="1"/>
        <v>18.4</v>
      </c>
      <c r="X18" s="9"/>
      <c r="Y18" s="8">
        <v>2.9</v>
      </c>
      <c r="Z18" s="8">
        <v>1.9</v>
      </c>
      <c r="AA18" s="8">
        <v>0.7</v>
      </c>
      <c r="AB18" s="8">
        <v>3.1</v>
      </c>
      <c r="AC18" s="9">
        <v>8.7</v>
      </c>
      <c r="AD18" s="9">
        <v>27.1</v>
      </c>
      <c r="AE18" s="9"/>
      <c r="AF18" s="10">
        <f t="shared" si="2"/>
        <v>31932.7731092437</v>
      </c>
      <c r="AG18" s="10">
        <f t="shared" si="3"/>
        <v>38923.07692307692</v>
      </c>
      <c r="AH18" s="10">
        <f t="shared" si="4"/>
        <v>34402.17391304348</v>
      </c>
      <c r="AI18" s="10"/>
      <c r="AJ18" s="10">
        <f t="shared" si="5"/>
        <v>42413.793103448275</v>
      </c>
      <c r="AK18" s="10">
        <f t="shared" si="6"/>
        <v>78421.05263157895</v>
      </c>
      <c r="AL18" s="10">
        <f t="shared" si="7"/>
        <v>65714.28571428571</v>
      </c>
      <c r="AM18" s="10">
        <f t="shared" si="8"/>
        <v>27419.354838709678</v>
      </c>
      <c r="AN18" s="10">
        <f t="shared" si="9"/>
        <v>46206.89655172414</v>
      </c>
      <c r="AO18" s="10">
        <f t="shared" si="10"/>
        <v>38191.881918819185</v>
      </c>
    </row>
    <row r="19" spans="1:41" ht="12">
      <c r="A19" s="7">
        <v>2000</v>
      </c>
      <c r="B19" s="16"/>
      <c r="C19" s="16">
        <v>401</v>
      </c>
      <c r="D19" s="16">
        <v>269</v>
      </c>
      <c r="E19" s="17">
        <f t="shared" si="0"/>
        <v>670</v>
      </c>
      <c r="F19" s="17"/>
      <c r="G19" s="16">
        <v>141</v>
      </c>
      <c r="H19" s="16">
        <v>182</v>
      </c>
      <c r="I19" s="16">
        <f t="shared" si="11"/>
        <v>323</v>
      </c>
      <c r="J19" s="20" t="s">
        <v>2</v>
      </c>
      <c r="K19" s="20" t="s">
        <v>2</v>
      </c>
      <c r="L19" s="16"/>
      <c r="M19" s="16"/>
      <c r="N19" s="16">
        <v>54</v>
      </c>
      <c r="O19" s="16">
        <v>88</v>
      </c>
      <c r="P19" s="17">
        <f aca="true" t="shared" si="12" ref="P19:P34">SUM(G19:O19)</f>
        <v>788</v>
      </c>
      <c r="Q19" s="17"/>
      <c r="R19" s="17">
        <v>1136</v>
      </c>
      <c r="S19" s="17">
        <v>15.154261153924072</v>
      </c>
      <c r="T19" s="17"/>
      <c r="U19" s="8">
        <v>12</v>
      </c>
      <c r="V19" s="8">
        <v>6.6</v>
      </c>
      <c r="W19" s="9">
        <f t="shared" si="1"/>
        <v>18.6</v>
      </c>
      <c r="X19" s="9"/>
      <c r="Y19" s="8">
        <v>3.2</v>
      </c>
      <c r="Z19" s="8">
        <v>2.3</v>
      </c>
      <c r="AA19" s="8">
        <v>0.9</v>
      </c>
      <c r="AB19" s="8">
        <v>3.3</v>
      </c>
      <c r="AC19" s="9">
        <f>SUM(Y19:AB19)</f>
        <v>9.7</v>
      </c>
      <c r="AD19" s="9">
        <f>AC19+W19</f>
        <v>28.3</v>
      </c>
      <c r="AE19" s="9"/>
      <c r="AF19" s="10">
        <f t="shared" si="2"/>
        <v>33416.666666666664</v>
      </c>
      <c r="AG19" s="10">
        <f t="shared" si="3"/>
        <v>40757.57575757576</v>
      </c>
      <c r="AH19" s="10">
        <f t="shared" si="4"/>
        <v>36021.50537634409</v>
      </c>
      <c r="AI19" s="10"/>
      <c r="AJ19" s="10">
        <f t="shared" si="5"/>
        <v>44062.5</v>
      </c>
      <c r="AK19" s="10">
        <f t="shared" si="6"/>
        <v>79130.43478260869</v>
      </c>
      <c r="AL19" s="10">
        <f t="shared" si="7"/>
        <v>60000</v>
      </c>
      <c r="AM19" s="10">
        <f t="shared" si="8"/>
        <v>26666.666666666668</v>
      </c>
      <c r="AN19" s="10">
        <f t="shared" si="9"/>
        <v>81237.11340206186</v>
      </c>
      <c r="AO19" s="10">
        <f t="shared" si="10"/>
        <v>40141.342756183745</v>
      </c>
    </row>
    <row r="20" spans="1:41" ht="12">
      <c r="A20" s="7">
        <v>2001</v>
      </c>
      <c r="B20" s="16"/>
      <c r="C20" s="16">
        <v>456.31456</v>
      </c>
      <c r="D20" s="16">
        <v>276.16679999999997</v>
      </c>
      <c r="E20" s="17">
        <f t="shared" si="0"/>
        <v>732.48136</v>
      </c>
      <c r="F20" s="17"/>
      <c r="G20" s="16">
        <v>142.428</v>
      </c>
      <c r="H20" s="16">
        <v>202.072</v>
      </c>
      <c r="I20" s="16">
        <f t="shared" si="11"/>
        <v>344.5</v>
      </c>
      <c r="J20" s="20" t="s">
        <v>2</v>
      </c>
      <c r="K20" s="20" t="s">
        <v>2</v>
      </c>
      <c r="L20" s="16"/>
      <c r="M20" s="16"/>
      <c r="N20" s="16">
        <v>64.15968</v>
      </c>
      <c r="O20" s="16">
        <v>67.59896</v>
      </c>
      <c r="P20" s="17">
        <f t="shared" si="12"/>
        <v>820.75864</v>
      </c>
      <c r="Q20" s="17"/>
      <c r="R20" s="17">
        <f aca="true" t="shared" si="13" ref="R20:R25">P20+E20</f>
        <v>1553.24</v>
      </c>
      <c r="S20" s="17">
        <v>19.58072603346376</v>
      </c>
      <c r="T20" s="17"/>
      <c r="U20" s="8">
        <v>12.4</v>
      </c>
      <c r="V20" s="8">
        <v>7</v>
      </c>
      <c r="W20" s="9">
        <f t="shared" si="1"/>
        <v>19.4</v>
      </c>
      <c r="X20" s="9"/>
      <c r="Y20" s="8">
        <v>3.6</v>
      </c>
      <c r="Z20" s="8">
        <v>2.5</v>
      </c>
      <c r="AA20" s="8">
        <v>0.9</v>
      </c>
      <c r="AB20" s="8">
        <v>3.5</v>
      </c>
      <c r="AC20" s="9">
        <f>SUM(Y20:AB20)</f>
        <v>10.5</v>
      </c>
      <c r="AD20" s="9">
        <f>AC20+W20</f>
        <v>29.9</v>
      </c>
      <c r="AE20" s="9"/>
      <c r="AF20" s="10">
        <f t="shared" si="2"/>
        <v>36799.56129032258</v>
      </c>
      <c r="AG20" s="10">
        <f t="shared" si="3"/>
        <v>39452.399999999994</v>
      </c>
      <c r="AH20" s="10">
        <f t="shared" si="4"/>
        <v>37756.771134020615</v>
      </c>
      <c r="AI20" s="10"/>
      <c r="AJ20" s="10">
        <f t="shared" si="5"/>
        <v>39563.333333333336</v>
      </c>
      <c r="AK20" s="10">
        <f t="shared" si="6"/>
        <v>80828.8</v>
      </c>
      <c r="AL20" s="10">
        <f t="shared" si="7"/>
        <v>71288.53333333333</v>
      </c>
      <c r="AM20" s="10">
        <f t="shared" si="8"/>
        <v>19313.98857142857</v>
      </c>
      <c r="AN20" s="10">
        <f t="shared" si="9"/>
        <v>78167.48952380952</v>
      </c>
      <c r="AO20" s="10">
        <f t="shared" si="10"/>
        <v>51947.82608695652</v>
      </c>
    </row>
    <row r="21" spans="1:41" ht="12">
      <c r="A21" s="7">
        <v>2002</v>
      </c>
      <c r="B21" s="16"/>
      <c r="C21" s="16">
        <v>472</v>
      </c>
      <c r="D21" s="16">
        <v>351</v>
      </c>
      <c r="E21" s="17">
        <f t="shared" si="0"/>
        <v>823</v>
      </c>
      <c r="F21" s="17"/>
      <c r="G21" s="16">
        <v>156</v>
      </c>
      <c r="H21" s="16">
        <v>187</v>
      </c>
      <c r="I21" s="16">
        <f t="shared" si="11"/>
        <v>343</v>
      </c>
      <c r="J21" s="20" t="s">
        <v>2</v>
      </c>
      <c r="K21" s="20" t="s">
        <v>2</v>
      </c>
      <c r="L21" s="16"/>
      <c r="M21" s="16"/>
      <c r="N21" s="16">
        <v>63</v>
      </c>
      <c r="O21" s="16">
        <v>91</v>
      </c>
      <c r="P21" s="17">
        <f t="shared" si="12"/>
        <v>840</v>
      </c>
      <c r="Q21" s="17"/>
      <c r="R21" s="17">
        <f t="shared" si="13"/>
        <v>1663</v>
      </c>
      <c r="S21" s="17">
        <v>20.2756469447172</v>
      </c>
      <c r="T21" s="17"/>
      <c r="U21" s="8">
        <v>12.4</v>
      </c>
      <c r="V21" s="8">
        <v>7.3</v>
      </c>
      <c r="W21" s="9">
        <f>U21+V21</f>
        <v>19.7</v>
      </c>
      <c r="X21" s="9"/>
      <c r="Y21" s="8">
        <v>3.7</v>
      </c>
      <c r="Z21" s="8">
        <v>2.5</v>
      </c>
      <c r="AA21" s="8">
        <v>1.1</v>
      </c>
      <c r="AB21" s="8">
        <v>3.4</v>
      </c>
      <c r="AC21" s="9">
        <v>10.6</v>
      </c>
      <c r="AD21" s="9">
        <f>AC21+W21</f>
        <v>30.299999999999997</v>
      </c>
      <c r="AE21" s="9"/>
      <c r="AF21" s="10">
        <f t="shared" si="2"/>
        <v>38064.51612903226</v>
      </c>
      <c r="AG21" s="10">
        <f t="shared" si="3"/>
        <v>48082.191780821915</v>
      </c>
      <c r="AH21" s="10">
        <f t="shared" si="4"/>
        <v>41776.649746192896</v>
      </c>
      <c r="AI21" s="10"/>
      <c r="AJ21" s="10">
        <f t="shared" si="5"/>
        <v>42162.16216216216</v>
      </c>
      <c r="AK21" s="10">
        <f t="shared" si="6"/>
        <v>74800</v>
      </c>
      <c r="AL21" s="10">
        <f t="shared" si="7"/>
        <v>57272.72727272727</v>
      </c>
      <c r="AM21" s="10">
        <f t="shared" si="8"/>
        <v>26764.70588235294</v>
      </c>
      <c r="AN21" s="10">
        <f t="shared" si="9"/>
        <v>79245.28301886792</v>
      </c>
      <c r="AO21" s="10">
        <f t="shared" si="10"/>
        <v>54884.48844884489</v>
      </c>
    </row>
    <row r="22" spans="1:41" ht="12">
      <c r="A22" s="7">
        <v>2003</v>
      </c>
      <c r="B22" s="16"/>
      <c r="C22" s="16">
        <v>497</v>
      </c>
      <c r="D22" s="16">
        <v>331</v>
      </c>
      <c r="E22" s="17">
        <f t="shared" si="0"/>
        <v>828</v>
      </c>
      <c r="F22" s="17"/>
      <c r="G22" s="16">
        <v>159</v>
      </c>
      <c r="H22" s="16">
        <v>184</v>
      </c>
      <c r="I22" s="16">
        <f t="shared" si="11"/>
        <v>343</v>
      </c>
      <c r="J22" s="20" t="s">
        <v>2</v>
      </c>
      <c r="K22" s="20" t="s">
        <v>2</v>
      </c>
      <c r="L22" s="16"/>
      <c r="M22" s="16"/>
      <c r="N22" s="17">
        <v>71</v>
      </c>
      <c r="O22" s="16">
        <v>92</v>
      </c>
      <c r="P22" s="17">
        <f t="shared" si="12"/>
        <v>849</v>
      </c>
      <c r="Q22" s="17"/>
      <c r="R22" s="17">
        <f t="shared" si="13"/>
        <v>1677</v>
      </c>
      <c r="S22" s="17">
        <v>19.73227122616536</v>
      </c>
      <c r="T22" s="17"/>
      <c r="U22" s="8">
        <v>11.9</v>
      </c>
      <c r="V22" s="8">
        <v>7</v>
      </c>
      <c r="W22" s="9">
        <f>U22+V22</f>
        <v>18.9</v>
      </c>
      <c r="X22" s="9"/>
      <c r="Y22" s="8">
        <v>3.8</v>
      </c>
      <c r="Z22" s="8">
        <v>2.4</v>
      </c>
      <c r="AA22" s="8">
        <v>1.2</v>
      </c>
      <c r="AB22" s="8">
        <v>3.2</v>
      </c>
      <c r="AC22" s="9">
        <f>SUM(Y22:AB22)</f>
        <v>10.6</v>
      </c>
      <c r="AD22" s="9">
        <f>AC22+W22</f>
        <v>29.5</v>
      </c>
      <c r="AE22" s="9"/>
      <c r="AF22" s="10">
        <f t="shared" si="2"/>
        <v>41764.705882352944</v>
      </c>
      <c r="AG22" s="10">
        <f t="shared" si="3"/>
        <v>47285.71428571428</v>
      </c>
      <c r="AH22" s="10">
        <f t="shared" si="4"/>
        <v>43809.52380952381</v>
      </c>
      <c r="AI22" s="10"/>
      <c r="AJ22" s="10">
        <f t="shared" si="5"/>
        <v>41842.10526315789</v>
      </c>
      <c r="AK22" s="10">
        <f t="shared" si="6"/>
        <v>76666.66666666667</v>
      </c>
      <c r="AL22" s="10">
        <f t="shared" si="7"/>
        <v>59166.666666666664</v>
      </c>
      <c r="AM22" s="10">
        <f t="shared" si="8"/>
        <v>28750</v>
      </c>
      <c r="AN22" s="10">
        <f t="shared" si="9"/>
        <v>80094.3396226415</v>
      </c>
      <c r="AO22" s="10">
        <f t="shared" si="10"/>
        <v>56847.457627118645</v>
      </c>
    </row>
    <row r="23" spans="1:41" ht="12">
      <c r="A23" s="7">
        <v>2004</v>
      </c>
      <c r="B23" s="16"/>
      <c r="C23" s="16">
        <v>488.02504749951146</v>
      </c>
      <c r="D23" s="16">
        <v>356.7734951185496</v>
      </c>
      <c r="E23" s="17">
        <f t="shared" si="0"/>
        <v>844.798542618061</v>
      </c>
      <c r="F23" s="17"/>
      <c r="G23" s="16">
        <v>158.81962392899683</v>
      </c>
      <c r="H23" s="16">
        <v>210.83857435658237</v>
      </c>
      <c r="I23" s="16">
        <f t="shared" si="11"/>
        <v>369.6581982855792</v>
      </c>
      <c r="J23" s="20" t="s">
        <v>2</v>
      </c>
      <c r="K23" s="20" t="s">
        <v>2</v>
      </c>
      <c r="L23" s="16"/>
      <c r="M23" s="16"/>
      <c r="N23" s="17">
        <v>67.46207795431975</v>
      </c>
      <c r="O23" s="16">
        <v>93.42981950985646</v>
      </c>
      <c r="P23" s="17">
        <f t="shared" si="12"/>
        <v>900.2082940353346</v>
      </c>
      <c r="Q23" s="17"/>
      <c r="R23" s="17">
        <f t="shared" si="13"/>
        <v>1745.0068366533956</v>
      </c>
      <c r="S23" s="17">
        <v>19.462805112400414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460.69968796992896</v>
      </c>
      <c r="D24" s="16">
        <v>368.80478272461585</v>
      </c>
      <c r="E24" s="17">
        <f t="shared" si="0"/>
        <v>829.5044706945448</v>
      </c>
      <c r="F24" s="17"/>
      <c r="G24" s="16">
        <v>158.91249909308112</v>
      </c>
      <c r="H24" s="16">
        <v>205.1346940106578</v>
      </c>
      <c r="I24" s="16">
        <f t="shared" si="11"/>
        <v>364.0471931037389</v>
      </c>
      <c r="J24" s="20" t="s">
        <v>2</v>
      </c>
      <c r="K24" s="20" t="s">
        <v>2</v>
      </c>
      <c r="L24" s="16"/>
      <c r="M24" s="16"/>
      <c r="N24" s="17">
        <v>69.43682708540737</v>
      </c>
      <c r="O24" s="16">
        <v>96.37625689801607</v>
      </c>
      <c r="P24" s="17">
        <f t="shared" si="12"/>
        <v>893.9074701909012</v>
      </c>
      <c r="Q24" s="17"/>
      <c r="R24" s="17">
        <f t="shared" si="13"/>
        <v>1723.411940885446</v>
      </c>
      <c r="S24" s="17">
        <v>18.690333493574624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513.174436</v>
      </c>
      <c r="D25" s="16">
        <v>373.295198</v>
      </c>
      <c r="E25" s="17">
        <f t="shared" si="0"/>
        <v>886.469634</v>
      </c>
      <c r="F25" s="17"/>
      <c r="G25" s="16">
        <v>134.28664999999998</v>
      </c>
      <c r="H25" s="16">
        <v>196.48647</v>
      </c>
      <c r="I25" s="16">
        <f t="shared" si="11"/>
        <v>330.77311999999995</v>
      </c>
      <c r="J25" s="20" t="s">
        <v>2</v>
      </c>
      <c r="K25" s="20" t="s">
        <v>2</v>
      </c>
      <c r="L25" s="16"/>
      <c r="M25" s="16"/>
      <c r="N25" s="17">
        <v>62.744690000000006</v>
      </c>
      <c r="O25" s="16">
        <v>72.6846</v>
      </c>
      <c r="P25" s="17">
        <f t="shared" si="12"/>
        <v>796.9755299999999</v>
      </c>
      <c r="Q25" s="17"/>
      <c r="R25" s="17">
        <f t="shared" si="13"/>
        <v>1683.445164</v>
      </c>
      <c r="S25" s="17">
        <v>17.49327347437211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1.6922957418376088</v>
      </c>
      <c r="C26" s="16">
        <v>497.4168724250809</v>
      </c>
      <c r="D26" s="16">
        <v>394.05106418891273</v>
      </c>
      <c r="E26" s="17">
        <f t="shared" si="0"/>
        <v>891.4679366139936</v>
      </c>
      <c r="F26" s="17"/>
      <c r="G26" s="20" t="s">
        <v>2</v>
      </c>
      <c r="H26" s="20" t="s">
        <v>2</v>
      </c>
      <c r="I26" s="16">
        <v>343.1276000992729</v>
      </c>
      <c r="J26" s="20" t="s">
        <v>2</v>
      </c>
      <c r="K26" s="20" t="s">
        <v>2</v>
      </c>
      <c r="L26" s="16">
        <v>121.76533256268247</v>
      </c>
      <c r="M26" s="16">
        <v>98.50320641294913</v>
      </c>
      <c r="N26" s="20" t="s">
        <v>2</v>
      </c>
      <c r="O26" s="20" t="s">
        <v>2</v>
      </c>
      <c r="P26" s="17">
        <f t="shared" si="12"/>
        <v>563.3961390749046</v>
      </c>
      <c r="Q26" s="17"/>
      <c r="R26" s="17">
        <f>B26+C26+D26+I26+L26+M26</f>
        <v>1456.5563714307357</v>
      </c>
      <c r="S26" s="17">
        <v>14.669243285384665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1.624130807091206</v>
      </c>
      <c r="C27" s="16">
        <v>502.11268341615545</v>
      </c>
      <c r="D27" s="16">
        <v>412.97588028453646</v>
      </c>
      <c r="E27" s="17">
        <f t="shared" si="0"/>
        <v>915.0885637006919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570.4610979257795</v>
      </c>
      <c r="Q27" s="17"/>
      <c r="R27" s="17">
        <f>B27+C27+D27+P27</f>
        <v>1487.1737924335625</v>
      </c>
      <c r="S27" s="17">
        <v>14.272451231398373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4.73495956727588</v>
      </c>
      <c r="C28" s="16">
        <v>437.5534241296027</v>
      </c>
      <c r="D28" s="16">
        <v>394.2984274057099</v>
      </c>
      <c r="E28" s="17">
        <f t="shared" si="0"/>
        <v>831.8518515353126</v>
      </c>
      <c r="F28" s="17"/>
      <c r="G28" s="20" t="s">
        <v>2</v>
      </c>
      <c r="H28" s="20" t="s">
        <v>2</v>
      </c>
      <c r="I28" s="20" t="s">
        <v>2</v>
      </c>
      <c r="J28" s="16">
        <v>353.66295981645396</v>
      </c>
      <c r="K28" s="16">
        <v>266.39952272439143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2"/>
        <v>620.0624825408454</v>
      </c>
      <c r="Q28" s="17"/>
      <c r="R28" s="17">
        <f>P28+B28+C28+D28</f>
        <v>1456.6492936434338</v>
      </c>
      <c r="S28" s="17">
        <v>14.340896196816114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459.856</v>
      </c>
      <c r="D29" s="16">
        <v>336.286</v>
      </c>
      <c r="E29" s="17">
        <f t="shared" si="0"/>
        <v>796.142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611.05</v>
      </c>
      <c r="Q29" s="17"/>
      <c r="R29" s="17">
        <f aca="true" t="shared" si="14" ref="R29:R34">P29+B29+C29+D29</f>
        <v>1407.192</v>
      </c>
      <c r="S29" s="17">
        <v>13.854139848649162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539.4107722657934</v>
      </c>
      <c r="D30" s="16">
        <v>392.912619705157</v>
      </c>
      <c r="E30" s="17">
        <f t="shared" si="0"/>
        <v>932.3233919709504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724.7311095795557</v>
      </c>
      <c r="Q30" s="17"/>
      <c r="R30" s="17">
        <f t="shared" si="14"/>
        <v>1657.0545015505058</v>
      </c>
      <c r="S30" s="17">
        <v>15.286081488339462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7.77</v>
      </c>
      <c r="C31" s="16">
        <v>464.74699999999996</v>
      </c>
      <c r="D31" s="16">
        <v>460.637</v>
      </c>
      <c r="E31" s="17">
        <f t="shared" si="0"/>
        <v>925.384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700.767</v>
      </c>
      <c r="Q31" s="17"/>
      <c r="R31" s="17">
        <f t="shared" si="14"/>
        <v>1633.921</v>
      </c>
      <c r="S31" s="17">
        <v>15.013406530033272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12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2.123</v>
      </c>
      <c r="C32" s="16">
        <v>389.149</v>
      </c>
      <c r="D32" s="16">
        <v>379.048</v>
      </c>
      <c r="E32" s="17">
        <f t="shared" si="0"/>
        <v>768.197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548.708</v>
      </c>
      <c r="Q32" s="17"/>
      <c r="R32" s="17">
        <v>1319.028</v>
      </c>
      <c r="S32" s="17">
        <v>12.52165506753057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12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0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2"/>
        <v>0</v>
      </c>
      <c r="Q33" s="17"/>
      <c r="R33" s="17">
        <f t="shared" si="14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5" ref="AF32:AH34">(C33*1000000)/(U33*1000)</f>
        <v>#DIV/0!</v>
      </c>
      <c r="AG33" s="10" t="e">
        <f t="shared" si="15"/>
        <v>#DIV/0!</v>
      </c>
      <c r="AH33" s="10" t="e">
        <f t="shared" si="15"/>
        <v>#DIV/0!</v>
      </c>
      <c r="AI33" s="10"/>
      <c r="AJ33" s="10" t="e">
        <f aca="true" t="shared" si="16" ref="AJ32:AK34">(G33*1000000)/(Y33*1000)</f>
        <v>#VALUE!</v>
      </c>
      <c r="AK33" s="10" t="e">
        <f t="shared" si="16"/>
        <v>#VALUE!</v>
      </c>
      <c r="AL33" s="10" t="e">
        <f aca="true" t="shared" si="17" ref="AL32:AN34">(N33*1000000)/(AA33*1000)</f>
        <v>#VALUE!</v>
      </c>
      <c r="AM33" s="10" t="e">
        <f t="shared" si="17"/>
        <v>#VALUE!</v>
      </c>
      <c r="AN33" s="10" t="e">
        <f t="shared" si="17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0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2"/>
        <v>0</v>
      </c>
      <c r="Q34" s="17"/>
      <c r="R34" s="17">
        <f t="shared" si="14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5"/>
        <v>#DIV/0!</v>
      </c>
      <c r="AG34" s="10" t="e">
        <f t="shared" si="15"/>
        <v>#DIV/0!</v>
      </c>
      <c r="AH34" s="10" t="e">
        <f t="shared" si="15"/>
        <v>#DIV/0!</v>
      </c>
      <c r="AI34" s="10"/>
      <c r="AJ34" s="10" t="e">
        <f t="shared" si="16"/>
        <v>#VALUE!</v>
      </c>
      <c r="AK34" s="10" t="e">
        <f t="shared" si="16"/>
        <v>#VALUE!</v>
      </c>
      <c r="AL34" s="10" t="e">
        <f t="shared" si="17"/>
        <v>#VALUE!</v>
      </c>
      <c r="AM34" s="10" t="e">
        <f t="shared" si="17"/>
        <v>#VALUE!</v>
      </c>
      <c r="AN34" s="10" t="e">
        <f t="shared" si="17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8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36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861</v>
      </c>
      <c r="D14" s="16">
        <v>339</v>
      </c>
      <c r="E14" s="17">
        <f>C14+D14</f>
        <v>1200</v>
      </c>
      <c r="F14" s="17"/>
      <c r="G14" s="16">
        <v>141</v>
      </c>
      <c r="H14" s="16">
        <v>163</v>
      </c>
      <c r="I14" s="16">
        <f>G14+H14</f>
        <v>304</v>
      </c>
      <c r="J14" s="20" t="s">
        <v>2</v>
      </c>
      <c r="K14" s="20" t="s">
        <v>2</v>
      </c>
      <c r="L14" s="16"/>
      <c r="M14" s="16"/>
      <c r="N14" s="16">
        <v>39</v>
      </c>
      <c r="O14" s="16">
        <v>88</v>
      </c>
      <c r="P14" s="17">
        <f>SUM(G14:O14)</f>
        <v>735</v>
      </c>
      <c r="Q14" s="17"/>
      <c r="R14" s="17">
        <f>P14+E14</f>
        <v>1935</v>
      </c>
      <c r="S14" s="17">
        <v>21.91796028176756</v>
      </c>
      <c r="T14" s="17"/>
      <c r="U14" s="8">
        <v>24.1</v>
      </c>
      <c r="V14" s="8">
        <v>10.3</v>
      </c>
      <c r="W14" s="9">
        <v>34.5</v>
      </c>
      <c r="X14" s="9"/>
      <c r="Y14" s="8">
        <v>3.8</v>
      </c>
      <c r="Z14" s="8">
        <v>2.3</v>
      </c>
      <c r="AA14" s="8">
        <v>0.7</v>
      </c>
      <c r="AB14" s="8">
        <v>3.1</v>
      </c>
      <c r="AC14" s="9">
        <v>9.8</v>
      </c>
      <c r="AD14" s="9">
        <f aca="true" t="shared" si="0" ref="AD14:AD21">AC14+W14</f>
        <v>44.3</v>
      </c>
      <c r="AE14" s="9"/>
      <c r="AF14" s="10">
        <f aca="true" t="shared" si="1" ref="AF14:AF22">(C14*1000000)/(U14*1000)</f>
        <v>35726.141078838176</v>
      </c>
      <c r="AG14" s="10">
        <f aca="true" t="shared" si="2" ref="AG14:AG22">(D14*1000000)/(V14*1000)</f>
        <v>32912.6213592233</v>
      </c>
      <c r="AH14" s="10">
        <f aca="true" t="shared" si="3" ref="AH14:AH22">(E14*1000000)/(W14*1000)</f>
        <v>34782.608695652176</v>
      </c>
      <c r="AI14" s="10"/>
      <c r="AJ14" s="10">
        <f aca="true" t="shared" si="4" ref="AJ14:AJ22">(G14*1000000)/(Y14*1000)</f>
        <v>37105.26315789474</v>
      </c>
      <c r="AK14" s="10">
        <f aca="true" t="shared" si="5" ref="AK14:AK22">(H14*1000000)/(Z14*1000)</f>
        <v>70869.56521739131</v>
      </c>
      <c r="AL14" s="10">
        <f aca="true" t="shared" si="6" ref="AL14:AL22">(N14*1000000)/(AA14*1000)</f>
        <v>55714.28571428572</v>
      </c>
      <c r="AM14" s="10">
        <f aca="true" t="shared" si="7" ref="AM14:AM22">(O14*1000000)/(AB14*1000)</f>
        <v>28387.09677419355</v>
      </c>
      <c r="AN14" s="10">
        <f aca="true" t="shared" si="8" ref="AN14:AN22">(P14*1000000)/(AC14*1000)</f>
        <v>75000</v>
      </c>
      <c r="AO14" s="10">
        <f aca="true" t="shared" si="9" ref="AO14:AO22">(R14*1000000)/(AD14*1000)</f>
        <v>43679.45823927765</v>
      </c>
    </row>
    <row r="15" spans="1:41" ht="12">
      <c r="A15" s="7">
        <v>1996</v>
      </c>
      <c r="B15" s="16"/>
      <c r="C15" s="16">
        <v>831</v>
      </c>
      <c r="D15" s="16">
        <v>386</v>
      </c>
      <c r="E15" s="17">
        <f>C15+D15</f>
        <v>1217</v>
      </c>
      <c r="F15" s="17"/>
      <c r="G15" s="16">
        <v>143</v>
      </c>
      <c r="H15" s="16">
        <v>152</v>
      </c>
      <c r="I15" s="16">
        <f aca="true" t="shared" si="10" ref="I15:I25">G15+H15</f>
        <v>295</v>
      </c>
      <c r="J15" s="20" t="s">
        <v>2</v>
      </c>
      <c r="K15" s="20" t="s">
        <v>2</v>
      </c>
      <c r="L15" s="16"/>
      <c r="M15" s="16"/>
      <c r="N15" s="16">
        <v>45</v>
      </c>
      <c r="O15" s="16">
        <v>81</v>
      </c>
      <c r="P15" s="17">
        <f>SUM(G15:O15)</f>
        <v>716</v>
      </c>
      <c r="Q15" s="17"/>
      <c r="R15" s="17">
        <f>P15+E15</f>
        <v>1933</v>
      </c>
      <c r="S15" s="17">
        <v>20.884074449605674</v>
      </c>
      <c r="T15" s="17"/>
      <c r="U15" s="8">
        <v>21.9</v>
      </c>
      <c r="V15" s="8">
        <v>10.6</v>
      </c>
      <c r="W15" s="9">
        <f aca="true" t="shared" si="11" ref="W15:W21">U15+V15</f>
        <v>32.5</v>
      </c>
      <c r="X15" s="9"/>
      <c r="Y15" s="8">
        <v>3.5</v>
      </c>
      <c r="Z15" s="8">
        <v>2</v>
      </c>
      <c r="AA15" s="8">
        <v>0.8</v>
      </c>
      <c r="AB15" s="8">
        <v>2.7</v>
      </c>
      <c r="AC15" s="9">
        <v>9.1</v>
      </c>
      <c r="AD15" s="9">
        <f t="shared" si="0"/>
        <v>41.6</v>
      </c>
      <c r="AE15" s="9"/>
      <c r="AF15" s="10">
        <f t="shared" si="1"/>
        <v>37945.20547945205</v>
      </c>
      <c r="AG15" s="10">
        <f t="shared" si="2"/>
        <v>36415.09433962264</v>
      </c>
      <c r="AH15" s="10">
        <f t="shared" si="3"/>
        <v>37446.153846153844</v>
      </c>
      <c r="AI15" s="10"/>
      <c r="AJ15" s="10">
        <f t="shared" si="4"/>
        <v>40857.142857142855</v>
      </c>
      <c r="AK15" s="10">
        <f t="shared" si="5"/>
        <v>76000</v>
      </c>
      <c r="AL15" s="10">
        <f t="shared" si="6"/>
        <v>56250</v>
      </c>
      <c r="AM15" s="10">
        <f t="shared" si="7"/>
        <v>30000</v>
      </c>
      <c r="AN15" s="10">
        <f t="shared" si="8"/>
        <v>78681.31868131868</v>
      </c>
      <c r="AO15" s="10">
        <f t="shared" si="9"/>
        <v>46466.346153846156</v>
      </c>
    </row>
    <row r="16" spans="1:41" ht="12">
      <c r="A16" s="7">
        <v>1997</v>
      </c>
      <c r="B16" s="16"/>
      <c r="C16" s="16">
        <v>895</v>
      </c>
      <c r="D16" s="16">
        <v>401</v>
      </c>
      <c r="E16" s="17">
        <v>1295</v>
      </c>
      <c r="F16" s="17"/>
      <c r="G16" s="16">
        <v>158</v>
      </c>
      <c r="H16" s="16">
        <v>173</v>
      </c>
      <c r="I16" s="16">
        <f t="shared" si="10"/>
        <v>331</v>
      </c>
      <c r="J16" s="20" t="s">
        <v>2</v>
      </c>
      <c r="K16" s="20" t="s">
        <v>2</v>
      </c>
      <c r="L16" s="16"/>
      <c r="M16" s="16"/>
      <c r="N16" s="16">
        <v>58</v>
      </c>
      <c r="O16" s="16">
        <v>91</v>
      </c>
      <c r="P16" s="17">
        <v>479</v>
      </c>
      <c r="Q16" s="17"/>
      <c r="R16" s="17">
        <v>1775</v>
      </c>
      <c r="S16" s="17">
        <v>18.022601727514402</v>
      </c>
      <c r="T16" s="17"/>
      <c r="U16" s="8">
        <v>24</v>
      </c>
      <c r="V16" s="8">
        <v>10.8</v>
      </c>
      <c r="W16" s="9">
        <f t="shared" si="11"/>
        <v>34.8</v>
      </c>
      <c r="X16" s="9"/>
      <c r="Y16" s="8">
        <v>4.1</v>
      </c>
      <c r="Z16" s="8">
        <v>2.5</v>
      </c>
      <c r="AA16" s="8">
        <v>1</v>
      </c>
      <c r="AB16" s="8">
        <v>3.2</v>
      </c>
      <c r="AC16" s="9">
        <f>SUM(Y16:AB16)</f>
        <v>10.8</v>
      </c>
      <c r="AD16" s="9">
        <f t="shared" si="0"/>
        <v>45.599999999999994</v>
      </c>
      <c r="AE16" s="9"/>
      <c r="AF16" s="10">
        <f t="shared" si="1"/>
        <v>37291.666666666664</v>
      </c>
      <c r="AG16" s="10">
        <f t="shared" si="2"/>
        <v>37129.62962962963</v>
      </c>
      <c r="AH16" s="10">
        <f t="shared" si="3"/>
        <v>37212.64367816092</v>
      </c>
      <c r="AI16" s="10"/>
      <c r="AJ16" s="10">
        <f t="shared" si="4"/>
        <v>38536.58536585366</v>
      </c>
      <c r="AK16" s="10">
        <f t="shared" si="5"/>
        <v>69200</v>
      </c>
      <c r="AL16" s="10">
        <f t="shared" si="6"/>
        <v>58000</v>
      </c>
      <c r="AM16" s="10">
        <f t="shared" si="7"/>
        <v>28437.5</v>
      </c>
      <c r="AN16" s="10">
        <f t="shared" si="8"/>
        <v>44351.851851851854</v>
      </c>
      <c r="AO16" s="10">
        <f t="shared" si="9"/>
        <v>38925.438596491236</v>
      </c>
    </row>
    <row r="17" spans="1:41" ht="12">
      <c r="A17" s="7">
        <v>1998</v>
      </c>
      <c r="B17" s="16"/>
      <c r="C17" s="16">
        <v>967</v>
      </c>
      <c r="D17" s="16">
        <v>366</v>
      </c>
      <c r="E17" s="17">
        <f aca="true" t="shared" si="12" ref="E17:E34">C17+D17</f>
        <v>1333</v>
      </c>
      <c r="F17" s="17"/>
      <c r="G17" s="16">
        <v>160</v>
      </c>
      <c r="H17" s="16">
        <v>188</v>
      </c>
      <c r="I17" s="16">
        <f t="shared" si="10"/>
        <v>348</v>
      </c>
      <c r="J17" s="20" t="s">
        <v>2</v>
      </c>
      <c r="K17" s="20" t="s">
        <v>2</v>
      </c>
      <c r="L17" s="16"/>
      <c r="M17" s="16"/>
      <c r="N17" s="16">
        <v>63</v>
      </c>
      <c r="O17" s="16">
        <v>95</v>
      </c>
      <c r="P17" s="17">
        <f>SUM(G17:O17)</f>
        <v>854</v>
      </c>
      <c r="Q17" s="17"/>
      <c r="R17" s="17">
        <v>1838</v>
      </c>
      <c r="S17" s="17">
        <v>18.009276909718764</v>
      </c>
      <c r="T17" s="17"/>
      <c r="U17" s="8">
        <v>25.8</v>
      </c>
      <c r="V17" s="8">
        <v>9.1</v>
      </c>
      <c r="W17" s="9">
        <v>34.8</v>
      </c>
      <c r="X17" s="9"/>
      <c r="Y17" s="8">
        <v>4.3</v>
      </c>
      <c r="Z17" s="8">
        <v>2.6</v>
      </c>
      <c r="AA17" s="8">
        <v>1.2</v>
      </c>
      <c r="AB17" s="8">
        <v>3.4</v>
      </c>
      <c r="AC17" s="9">
        <v>11.4</v>
      </c>
      <c r="AD17" s="9">
        <v>46.3</v>
      </c>
      <c r="AE17" s="9"/>
      <c r="AF17" s="10">
        <f t="shared" si="1"/>
        <v>37480.62015503876</v>
      </c>
      <c r="AG17" s="10">
        <f t="shared" si="2"/>
        <v>40219.78021978022</v>
      </c>
      <c r="AH17" s="10">
        <f t="shared" si="3"/>
        <v>38304.597701149425</v>
      </c>
      <c r="AI17" s="10"/>
      <c r="AJ17" s="10">
        <f t="shared" si="4"/>
        <v>37209.3023255814</v>
      </c>
      <c r="AK17" s="10">
        <f t="shared" si="5"/>
        <v>72307.69230769231</v>
      </c>
      <c r="AL17" s="10">
        <f t="shared" si="6"/>
        <v>52500</v>
      </c>
      <c r="AM17" s="10">
        <f t="shared" si="7"/>
        <v>27941.176470588234</v>
      </c>
      <c r="AN17" s="10">
        <f t="shared" si="8"/>
        <v>74912.28070175438</v>
      </c>
      <c r="AO17" s="10">
        <f t="shared" si="9"/>
        <v>39697.624190064795</v>
      </c>
    </row>
    <row r="18" spans="1:41" ht="12">
      <c r="A18" s="7">
        <v>1999</v>
      </c>
      <c r="B18" s="16"/>
      <c r="C18" s="16">
        <v>972</v>
      </c>
      <c r="D18" s="16">
        <v>358</v>
      </c>
      <c r="E18" s="17">
        <f t="shared" si="12"/>
        <v>1330</v>
      </c>
      <c r="F18" s="17"/>
      <c r="G18" s="16">
        <v>157</v>
      </c>
      <c r="H18" s="16">
        <v>178</v>
      </c>
      <c r="I18" s="16">
        <f t="shared" si="10"/>
        <v>335</v>
      </c>
      <c r="J18" s="20" t="s">
        <v>2</v>
      </c>
      <c r="K18" s="20" t="s">
        <v>2</v>
      </c>
      <c r="L18" s="16"/>
      <c r="M18" s="16"/>
      <c r="N18" s="16">
        <v>71</v>
      </c>
      <c r="O18" s="16">
        <v>95</v>
      </c>
      <c r="P18" s="17">
        <v>502</v>
      </c>
      <c r="Q18" s="17"/>
      <c r="R18" s="17">
        <f aca="true" t="shared" si="13" ref="R18:R25">P18+E18</f>
        <v>1832</v>
      </c>
      <c r="S18" s="17">
        <v>17.397174746492468</v>
      </c>
      <c r="T18" s="17"/>
      <c r="U18" s="8">
        <v>25.1</v>
      </c>
      <c r="V18" s="8">
        <v>9.3</v>
      </c>
      <c r="W18" s="9">
        <f t="shared" si="11"/>
        <v>34.400000000000006</v>
      </c>
      <c r="X18" s="9"/>
      <c r="Y18" s="8">
        <v>4.3</v>
      </c>
      <c r="Z18" s="8">
        <v>2.6</v>
      </c>
      <c r="AA18" s="8">
        <v>1.3</v>
      </c>
      <c r="AB18" s="8">
        <v>3.2</v>
      </c>
      <c r="AC18" s="9">
        <v>11.5</v>
      </c>
      <c r="AD18" s="9">
        <f t="shared" si="0"/>
        <v>45.900000000000006</v>
      </c>
      <c r="AE18" s="9"/>
      <c r="AF18" s="10">
        <f t="shared" si="1"/>
        <v>38725.099601593625</v>
      </c>
      <c r="AG18" s="10">
        <f t="shared" si="2"/>
        <v>38494.62365591398</v>
      </c>
      <c r="AH18" s="10">
        <f t="shared" si="3"/>
        <v>38662.79069767441</v>
      </c>
      <c r="AI18" s="10"/>
      <c r="AJ18" s="10">
        <f t="shared" si="4"/>
        <v>36511.62790697674</v>
      </c>
      <c r="AK18" s="10">
        <f t="shared" si="5"/>
        <v>68461.53846153847</v>
      </c>
      <c r="AL18" s="10">
        <f t="shared" si="6"/>
        <v>54615.38461538462</v>
      </c>
      <c r="AM18" s="10">
        <f t="shared" si="7"/>
        <v>29687.5</v>
      </c>
      <c r="AN18" s="10">
        <f t="shared" si="8"/>
        <v>43652.17391304348</v>
      </c>
      <c r="AO18" s="10">
        <f t="shared" si="9"/>
        <v>39912.85403050108</v>
      </c>
    </row>
    <row r="19" spans="1:41" ht="12">
      <c r="A19" s="7">
        <v>2000</v>
      </c>
      <c r="B19" s="16"/>
      <c r="C19" s="16">
        <v>1038</v>
      </c>
      <c r="D19" s="16">
        <v>434</v>
      </c>
      <c r="E19" s="17">
        <f t="shared" si="12"/>
        <v>1472</v>
      </c>
      <c r="F19" s="17"/>
      <c r="G19" s="16">
        <v>158</v>
      </c>
      <c r="H19" s="16">
        <v>188</v>
      </c>
      <c r="I19" s="16">
        <f t="shared" si="10"/>
        <v>346</v>
      </c>
      <c r="J19" s="20" t="s">
        <v>2</v>
      </c>
      <c r="K19" s="20" t="s">
        <v>2</v>
      </c>
      <c r="L19" s="16"/>
      <c r="M19" s="16"/>
      <c r="N19" s="16">
        <v>81</v>
      </c>
      <c r="O19" s="16">
        <v>91</v>
      </c>
      <c r="P19" s="17">
        <f>SUM(G19:O19)</f>
        <v>864</v>
      </c>
      <c r="Q19" s="17"/>
      <c r="R19" s="17">
        <f t="shared" si="13"/>
        <v>2336</v>
      </c>
      <c r="S19" s="17">
        <v>20.59660721435421</v>
      </c>
      <c r="T19" s="17"/>
      <c r="U19" s="8">
        <v>25.3</v>
      </c>
      <c r="V19" s="8">
        <v>10.5</v>
      </c>
      <c r="W19" s="9">
        <f t="shared" si="11"/>
        <v>35.8</v>
      </c>
      <c r="X19" s="9"/>
      <c r="Y19" s="8">
        <v>4.3</v>
      </c>
      <c r="Z19" s="8">
        <v>2.8</v>
      </c>
      <c r="AA19" s="8">
        <v>1.4</v>
      </c>
      <c r="AB19" s="8">
        <v>3.1</v>
      </c>
      <c r="AC19" s="9">
        <f>SUM(Y19:AB19)</f>
        <v>11.6</v>
      </c>
      <c r="AD19" s="9">
        <v>47.5</v>
      </c>
      <c r="AE19" s="9"/>
      <c r="AF19" s="10">
        <f t="shared" si="1"/>
        <v>41027.66798418972</v>
      </c>
      <c r="AG19" s="10">
        <f t="shared" si="2"/>
        <v>41333.333333333336</v>
      </c>
      <c r="AH19" s="10">
        <f t="shared" si="3"/>
        <v>41117.31843575419</v>
      </c>
      <c r="AI19" s="10"/>
      <c r="AJ19" s="10">
        <f t="shared" si="4"/>
        <v>36744.186046511626</v>
      </c>
      <c r="AK19" s="10">
        <f t="shared" si="5"/>
        <v>67142.85714285714</v>
      </c>
      <c r="AL19" s="10">
        <f t="shared" si="6"/>
        <v>57857.142857142855</v>
      </c>
      <c r="AM19" s="10">
        <f t="shared" si="7"/>
        <v>29354.83870967742</v>
      </c>
      <c r="AN19" s="10">
        <f t="shared" si="8"/>
        <v>74482.75862068965</v>
      </c>
      <c r="AO19" s="10">
        <f t="shared" si="9"/>
        <v>49178.94736842105</v>
      </c>
    </row>
    <row r="20" spans="1:41" ht="12">
      <c r="A20" s="7">
        <v>2001</v>
      </c>
      <c r="B20" s="16"/>
      <c r="C20" s="16">
        <v>1121.7939199999998</v>
      </c>
      <c r="D20" s="16">
        <v>434.044</v>
      </c>
      <c r="E20" s="17">
        <f t="shared" si="12"/>
        <v>1555.83792</v>
      </c>
      <c r="F20" s="17"/>
      <c r="G20" s="16">
        <v>165.81864000000002</v>
      </c>
      <c r="H20" s="16">
        <v>212.81728</v>
      </c>
      <c r="I20" s="16">
        <f t="shared" si="10"/>
        <v>378.63592000000006</v>
      </c>
      <c r="J20" s="20" t="s">
        <v>2</v>
      </c>
      <c r="K20" s="20" t="s">
        <v>2</v>
      </c>
      <c r="L20" s="16"/>
      <c r="M20" s="16"/>
      <c r="N20" s="16">
        <v>100.0168</v>
      </c>
      <c r="O20" s="16">
        <v>83.44856</v>
      </c>
      <c r="P20" s="17">
        <f>SUM(G20:O20)</f>
        <v>940.7372000000001</v>
      </c>
      <c r="Q20" s="17"/>
      <c r="R20" s="17">
        <f t="shared" si="13"/>
        <v>2496.57512</v>
      </c>
      <c r="S20" s="17">
        <v>21.391318684546093</v>
      </c>
      <c r="T20" s="17"/>
      <c r="U20" s="8">
        <v>26.1</v>
      </c>
      <c r="V20" s="8">
        <v>10.1</v>
      </c>
      <c r="W20" s="9">
        <f t="shared" si="11"/>
        <v>36.2</v>
      </c>
      <c r="X20" s="9"/>
      <c r="Y20" s="8">
        <v>4.5</v>
      </c>
      <c r="Z20" s="8">
        <v>2.8</v>
      </c>
      <c r="AA20" s="8">
        <v>1.5</v>
      </c>
      <c r="AB20" s="8">
        <v>3.3</v>
      </c>
      <c r="AC20" s="9">
        <f>SUM(Y20:AB20)</f>
        <v>12.100000000000001</v>
      </c>
      <c r="AD20" s="9">
        <f t="shared" si="0"/>
        <v>48.300000000000004</v>
      </c>
      <c r="AE20" s="9"/>
      <c r="AF20" s="10">
        <f t="shared" si="1"/>
        <v>42980.60996168581</v>
      </c>
      <c r="AG20" s="10">
        <f t="shared" si="2"/>
        <v>42974.653465346535</v>
      </c>
      <c r="AH20" s="10">
        <f t="shared" si="3"/>
        <v>42978.94806629834</v>
      </c>
      <c r="AI20" s="10"/>
      <c r="AJ20" s="10">
        <f t="shared" si="4"/>
        <v>36848.58666666667</v>
      </c>
      <c r="AK20" s="10">
        <f t="shared" si="5"/>
        <v>76006.17142857143</v>
      </c>
      <c r="AL20" s="10">
        <f t="shared" si="6"/>
        <v>66677.86666666667</v>
      </c>
      <c r="AM20" s="10">
        <f t="shared" si="7"/>
        <v>25287.442424242425</v>
      </c>
      <c r="AN20" s="10">
        <f t="shared" si="8"/>
        <v>77746.87603305785</v>
      </c>
      <c r="AO20" s="10">
        <f t="shared" si="9"/>
        <v>51688.92587991717</v>
      </c>
    </row>
    <row r="21" spans="1:41" ht="12">
      <c r="A21" s="7">
        <v>2002</v>
      </c>
      <c r="B21" s="16"/>
      <c r="C21" s="16">
        <v>1118</v>
      </c>
      <c r="D21" s="16">
        <v>471</v>
      </c>
      <c r="E21" s="17">
        <f t="shared" si="12"/>
        <v>1589</v>
      </c>
      <c r="F21" s="17"/>
      <c r="G21" s="16">
        <v>162</v>
      </c>
      <c r="H21" s="16">
        <v>175</v>
      </c>
      <c r="I21" s="16">
        <f t="shared" si="10"/>
        <v>337</v>
      </c>
      <c r="J21" s="20" t="s">
        <v>2</v>
      </c>
      <c r="K21" s="20" t="s">
        <v>2</v>
      </c>
      <c r="L21" s="16"/>
      <c r="M21" s="16"/>
      <c r="N21" s="16">
        <v>94</v>
      </c>
      <c r="O21" s="16">
        <v>95</v>
      </c>
      <c r="P21" s="17">
        <v>525</v>
      </c>
      <c r="Q21" s="17"/>
      <c r="R21" s="17">
        <f t="shared" si="13"/>
        <v>2114</v>
      </c>
      <c r="S21" s="17">
        <v>17.333088427890086</v>
      </c>
      <c r="T21" s="17"/>
      <c r="U21" s="8">
        <v>24.7</v>
      </c>
      <c r="V21" s="8">
        <v>9.6</v>
      </c>
      <c r="W21" s="9">
        <f t="shared" si="11"/>
        <v>34.3</v>
      </c>
      <c r="X21" s="9"/>
      <c r="Y21" s="8">
        <v>4.2</v>
      </c>
      <c r="Z21" s="8">
        <v>2.6</v>
      </c>
      <c r="AA21" s="8">
        <v>1.6</v>
      </c>
      <c r="AB21" s="8">
        <v>2.9</v>
      </c>
      <c r="AC21" s="9">
        <f>SUM(Y21:AB21)</f>
        <v>11.3</v>
      </c>
      <c r="AD21" s="9">
        <f t="shared" si="0"/>
        <v>45.599999999999994</v>
      </c>
      <c r="AE21" s="9"/>
      <c r="AF21" s="10">
        <f t="shared" si="1"/>
        <v>45263.15789473684</v>
      </c>
      <c r="AG21" s="10">
        <f t="shared" si="2"/>
        <v>49062.5</v>
      </c>
      <c r="AH21" s="10">
        <f t="shared" si="3"/>
        <v>46326.5306122449</v>
      </c>
      <c r="AI21" s="10"/>
      <c r="AJ21" s="10">
        <f t="shared" si="4"/>
        <v>38571.42857142857</v>
      </c>
      <c r="AK21" s="10">
        <f t="shared" si="5"/>
        <v>67307.69230769231</v>
      </c>
      <c r="AL21" s="10">
        <f t="shared" si="6"/>
        <v>58750</v>
      </c>
      <c r="AM21" s="10">
        <f t="shared" si="7"/>
        <v>32758.620689655174</v>
      </c>
      <c r="AN21" s="10">
        <f t="shared" si="8"/>
        <v>46460.176991150445</v>
      </c>
      <c r="AO21" s="10">
        <f t="shared" si="9"/>
        <v>46359.64912280702</v>
      </c>
    </row>
    <row r="22" spans="1:41" ht="12">
      <c r="A22" s="7">
        <v>2003</v>
      </c>
      <c r="B22" s="16"/>
      <c r="C22" s="16">
        <v>1031</v>
      </c>
      <c r="D22" s="16">
        <v>524</v>
      </c>
      <c r="E22" s="17">
        <f t="shared" si="12"/>
        <v>1555</v>
      </c>
      <c r="F22" s="17"/>
      <c r="G22" s="16">
        <v>177</v>
      </c>
      <c r="H22" s="16">
        <v>216</v>
      </c>
      <c r="I22" s="16">
        <f t="shared" si="10"/>
        <v>393</v>
      </c>
      <c r="J22" s="20" t="s">
        <v>2</v>
      </c>
      <c r="K22" s="20" t="s">
        <v>2</v>
      </c>
      <c r="L22" s="16"/>
      <c r="M22" s="16"/>
      <c r="N22" s="17">
        <v>103</v>
      </c>
      <c r="O22" s="16">
        <v>89</v>
      </c>
      <c r="P22" s="17">
        <f aca="true" t="shared" si="14" ref="P22:P34">SUM(G22:O22)</f>
        <v>978</v>
      </c>
      <c r="Q22" s="17"/>
      <c r="R22" s="17">
        <f t="shared" si="13"/>
        <v>2533</v>
      </c>
      <c r="S22" s="17">
        <v>20.47246812941452</v>
      </c>
      <c r="T22" s="17"/>
      <c r="U22" s="8">
        <v>25.2</v>
      </c>
      <c r="V22" s="8">
        <v>10.1</v>
      </c>
      <c r="W22" s="9">
        <f>U22+V22</f>
        <v>35.3</v>
      </c>
      <c r="X22" s="9"/>
      <c r="Y22" s="8">
        <v>4.3</v>
      </c>
      <c r="Z22" s="8">
        <v>2.9</v>
      </c>
      <c r="AA22" s="8">
        <v>1.7</v>
      </c>
      <c r="AB22" s="8">
        <v>3</v>
      </c>
      <c r="AC22" s="9">
        <f>SUM(Y22:AB22)</f>
        <v>11.899999999999999</v>
      </c>
      <c r="AD22" s="9">
        <v>47.3</v>
      </c>
      <c r="AE22" s="9"/>
      <c r="AF22" s="10">
        <f t="shared" si="1"/>
        <v>40912.69841269841</v>
      </c>
      <c r="AG22" s="10">
        <f t="shared" si="2"/>
        <v>51881.18811881188</v>
      </c>
      <c r="AH22" s="10">
        <f t="shared" si="3"/>
        <v>44050.99150141643</v>
      </c>
      <c r="AI22" s="10"/>
      <c r="AJ22" s="10">
        <f t="shared" si="4"/>
        <v>41162.79069767442</v>
      </c>
      <c r="AK22" s="10">
        <f t="shared" si="5"/>
        <v>74482.75862068965</v>
      </c>
      <c r="AL22" s="10">
        <f t="shared" si="6"/>
        <v>60588.23529411765</v>
      </c>
      <c r="AM22" s="10">
        <f t="shared" si="7"/>
        <v>29666.666666666668</v>
      </c>
      <c r="AN22" s="10">
        <f t="shared" si="8"/>
        <v>82184.87394957985</v>
      </c>
      <c r="AO22" s="10">
        <f t="shared" si="9"/>
        <v>53551.797040169135</v>
      </c>
    </row>
    <row r="23" spans="1:41" ht="12">
      <c r="A23" s="7">
        <v>2004</v>
      </c>
      <c r="B23" s="16"/>
      <c r="C23" s="16">
        <v>1028.5959159905167</v>
      </c>
      <c r="D23" s="16">
        <v>570.5054987003741</v>
      </c>
      <c r="E23" s="17">
        <f t="shared" si="12"/>
        <v>1599.1014146908908</v>
      </c>
      <c r="F23" s="17"/>
      <c r="G23" s="16">
        <v>179.68622395538125</v>
      </c>
      <c r="H23" s="16">
        <v>193.5625136502803</v>
      </c>
      <c r="I23" s="16">
        <f t="shared" si="10"/>
        <v>373.2487376056615</v>
      </c>
      <c r="J23" s="20" t="s">
        <v>2</v>
      </c>
      <c r="K23" s="20" t="s">
        <v>2</v>
      </c>
      <c r="L23" s="16"/>
      <c r="M23" s="16"/>
      <c r="N23" s="17">
        <v>98.21939684590026</v>
      </c>
      <c r="O23" s="16">
        <v>88.90501596644543</v>
      </c>
      <c r="P23" s="17">
        <f t="shared" si="14"/>
        <v>933.6218880236688</v>
      </c>
      <c r="Q23" s="17"/>
      <c r="R23" s="17">
        <f t="shared" si="13"/>
        <v>2532.7233027145594</v>
      </c>
      <c r="S23" s="17">
        <v>19.893089351885532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1018.1922785636125</v>
      </c>
      <c r="D24" s="16">
        <v>610.0416614715987</v>
      </c>
      <c r="E24" s="17">
        <f t="shared" si="12"/>
        <v>1628.2339400352112</v>
      </c>
      <c r="F24" s="17"/>
      <c r="G24" s="16">
        <v>180.67254256587057</v>
      </c>
      <c r="H24" s="16">
        <v>204.28158303015832</v>
      </c>
      <c r="I24" s="16">
        <f t="shared" si="10"/>
        <v>384.9541255960289</v>
      </c>
      <c r="J24" s="20" t="s">
        <v>2</v>
      </c>
      <c r="K24" s="20" t="s">
        <v>2</v>
      </c>
      <c r="L24" s="16"/>
      <c r="M24" s="16"/>
      <c r="N24" s="17">
        <v>103.9673174384523</v>
      </c>
      <c r="O24" s="16">
        <v>99.36735395761798</v>
      </c>
      <c r="P24" s="17">
        <f t="shared" si="14"/>
        <v>973.2429225881281</v>
      </c>
      <c r="Q24" s="17"/>
      <c r="R24" s="17">
        <f t="shared" si="13"/>
        <v>2601.476862623339</v>
      </c>
      <c r="S24" s="17">
        <v>19.64410634309742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1106.9600080000002</v>
      </c>
      <c r="D25" s="16">
        <v>657.286732</v>
      </c>
      <c r="E25" s="17">
        <f t="shared" si="12"/>
        <v>1764.2467400000003</v>
      </c>
      <c r="F25" s="17"/>
      <c r="G25" s="16">
        <v>163.912766</v>
      </c>
      <c r="H25" s="16">
        <v>235.13838400000003</v>
      </c>
      <c r="I25" s="16">
        <f t="shared" si="10"/>
        <v>399.05115</v>
      </c>
      <c r="J25" s="20" t="s">
        <v>2</v>
      </c>
      <c r="K25" s="20" t="s">
        <v>2</v>
      </c>
      <c r="L25" s="16"/>
      <c r="M25" s="16"/>
      <c r="N25" s="17">
        <v>101.447388</v>
      </c>
      <c r="O25" s="16">
        <v>78.531108</v>
      </c>
      <c r="P25" s="17">
        <f t="shared" si="14"/>
        <v>978.0807960000001</v>
      </c>
      <c r="Q25" s="17"/>
      <c r="R25" s="17">
        <f t="shared" si="13"/>
        <v>2742.3275360000002</v>
      </c>
      <c r="S25" s="17">
        <v>20.043229588183383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3.764877569289902</v>
      </c>
      <c r="C26" s="16">
        <v>1132.9445212536823</v>
      </c>
      <c r="D26" s="16">
        <v>670.5759635024751</v>
      </c>
      <c r="E26" s="17">
        <f t="shared" si="12"/>
        <v>1803.5204847561574</v>
      </c>
      <c r="F26" s="17"/>
      <c r="G26" s="20" t="s">
        <v>2</v>
      </c>
      <c r="H26" s="20" t="s">
        <v>2</v>
      </c>
      <c r="I26" s="16">
        <v>434.53952045988495</v>
      </c>
      <c r="J26" s="20" t="s">
        <v>2</v>
      </c>
      <c r="K26" s="20" t="s">
        <v>2</v>
      </c>
      <c r="L26" s="16">
        <v>176.10038687012533</v>
      </c>
      <c r="M26" s="16">
        <v>99.85028450536076</v>
      </c>
      <c r="N26" s="20" t="s">
        <v>2</v>
      </c>
      <c r="O26" s="20" t="s">
        <v>2</v>
      </c>
      <c r="P26" s="17">
        <f t="shared" si="14"/>
        <v>710.490191835371</v>
      </c>
      <c r="Q26" s="17"/>
      <c r="R26" s="17">
        <f>B26+C26+D26+I26+L26+M26</f>
        <v>2517.7755541608185</v>
      </c>
      <c r="S26" s="17">
        <v>17.634456026564898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3.808660143304727</v>
      </c>
      <c r="C27" s="16">
        <v>1075.7311743435168</v>
      </c>
      <c r="D27" s="16">
        <v>687.0283244633204</v>
      </c>
      <c r="E27" s="17">
        <f t="shared" si="12"/>
        <v>1762.7594988068372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730.3831745876761</v>
      </c>
      <c r="Q27" s="17"/>
      <c r="R27" s="17">
        <f>B27+C27+D27+P27</f>
        <v>2496.951333537818</v>
      </c>
      <c r="S27" s="17">
        <v>17.168770053534743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12.37389433695285</v>
      </c>
      <c r="C28" s="16">
        <v>922.37149496631</v>
      </c>
      <c r="D28" s="16">
        <v>664.0041398281337</v>
      </c>
      <c r="E28" s="17">
        <f t="shared" si="12"/>
        <v>1586.3756347944436</v>
      </c>
      <c r="F28" s="17"/>
      <c r="G28" s="20" t="s">
        <v>2</v>
      </c>
      <c r="H28" s="20" t="s">
        <v>2</v>
      </c>
      <c r="I28" s="20" t="s">
        <v>2</v>
      </c>
      <c r="J28" s="16">
        <v>441.4629498405296</v>
      </c>
      <c r="K28" s="16">
        <v>344.9587161597975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4"/>
        <v>786.4216660003271</v>
      </c>
      <c r="Q28" s="17"/>
      <c r="R28" s="17">
        <f>P28+B28+C28+D28</f>
        <v>2385.171195131724</v>
      </c>
      <c r="S28" s="17">
        <v>17.16657260840911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887.405</v>
      </c>
      <c r="D29" s="16">
        <v>601.249</v>
      </c>
      <c r="E29" s="17">
        <f t="shared" si="12"/>
        <v>1488.654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802.325</v>
      </c>
      <c r="Q29" s="17"/>
      <c r="R29" s="17">
        <f aca="true" t="shared" si="15" ref="R29:R34">P29+B29+C29+D29</f>
        <v>2290.9790000000003</v>
      </c>
      <c r="S29" s="17">
        <v>16.219866949144624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1072.3102696455628</v>
      </c>
      <c r="D30" s="16">
        <v>539.2765895023327</v>
      </c>
      <c r="E30" s="17">
        <f t="shared" si="12"/>
        <v>1611.5868591478957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840.9398035599527</v>
      </c>
      <c r="Q30" s="17"/>
      <c r="R30" s="17">
        <f t="shared" si="15"/>
        <v>2452.526662707848</v>
      </c>
      <c r="S30" s="17">
        <v>16.90037289702088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23.54</v>
      </c>
      <c r="C31" s="16">
        <v>1057.313</v>
      </c>
      <c r="D31" s="16">
        <v>562.727</v>
      </c>
      <c r="E31" s="17">
        <f t="shared" si="12"/>
        <v>1620.04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873.771</v>
      </c>
      <c r="Q31" s="17"/>
      <c r="R31" s="17">
        <f t="shared" si="15"/>
        <v>2517.351</v>
      </c>
      <c r="S31" s="17">
        <v>16.44695874542503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12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2.457</v>
      </c>
      <c r="C32" s="16">
        <v>1023.989</v>
      </c>
      <c r="D32" s="16">
        <v>477.578</v>
      </c>
      <c r="E32" s="17">
        <f t="shared" si="12"/>
        <v>1501.567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698.159</v>
      </c>
      <c r="Q32" s="17"/>
      <c r="R32" s="17">
        <v>2202.183</v>
      </c>
      <c r="S32" s="17">
        <v>14.387937430612604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12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12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4"/>
        <v>0</v>
      </c>
      <c r="Q33" s="17"/>
      <c r="R33" s="17">
        <f t="shared" si="15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6" ref="AF32:AH34">(C33*1000000)/(U33*1000)</f>
        <v>#DIV/0!</v>
      </c>
      <c r="AG33" s="10" t="e">
        <f t="shared" si="16"/>
        <v>#DIV/0!</v>
      </c>
      <c r="AH33" s="10" t="e">
        <f t="shared" si="16"/>
        <v>#DIV/0!</v>
      </c>
      <c r="AI33" s="10"/>
      <c r="AJ33" s="10" t="e">
        <f aca="true" t="shared" si="17" ref="AJ32:AK34">(G33*1000000)/(Y33*1000)</f>
        <v>#VALUE!</v>
      </c>
      <c r="AK33" s="10" t="e">
        <f t="shared" si="17"/>
        <v>#VALUE!</v>
      </c>
      <c r="AL33" s="10" t="e">
        <f aca="true" t="shared" si="18" ref="AL32:AN34">(N33*1000000)/(AA33*1000)</f>
        <v>#VALUE!</v>
      </c>
      <c r="AM33" s="10" t="e">
        <f t="shared" si="18"/>
        <v>#VALUE!</v>
      </c>
      <c r="AN33" s="10" t="e">
        <f t="shared" si="18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12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4"/>
        <v>0</v>
      </c>
      <c r="Q34" s="17"/>
      <c r="R34" s="17">
        <f t="shared" si="15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6"/>
        <v>#DIV/0!</v>
      </c>
      <c r="AG34" s="10" t="e">
        <f t="shared" si="16"/>
        <v>#DIV/0!</v>
      </c>
      <c r="AH34" s="10" t="e">
        <f t="shared" si="16"/>
        <v>#DIV/0!</v>
      </c>
      <c r="AI34" s="10"/>
      <c r="AJ34" s="10" t="e">
        <f t="shared" si="17"/>
        <v>#VALUE!</v>
      </c>
      <c r="AK34" s="10" t="e">
        <f t="shared" si="17"/>
        <v>#VALUE!</v>
      </c>
      <c r="AL34" s="10" t="e">
        <f t="shared" si="18"/>
        <v>#VALUE!</v>
      </c>
      <c r="AM34" s="10" t="e">
        <f t="shared" si="18"/>
        <v>#VALUE!</v>
      </c>
      <c r="AN34" s="10" t="e">
        <f t="shared" si="18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3"/>
  <sheetViews>
    <sheetView zoomScalePageLayoutView="0" workbookViewId="0" topLeftCell="A1">
      <pane xSplit="1" ySplit="13" topLeftCell="B18" activePane="bottomRight" state="frozen"/>
      <selection pane="topLeft" activeCell="U31" sqref="U31:AO32"/>
      <selection pane="topRight" activeCell="U31" sqref="U31:AO32"/>
      <selection pane="bottomLeft" activeCell="U31" sqref="U31:AO32"/>
      <selection pane="bottomRight" activeCell="U31" sqref="U31:AO32"/>
    </sheetView>
  </sheetViews>
  <sheetFormatPr defaultColWidth="9.625" defaultRowHeight="12.75"/>
  <cols>
    <col min="1" max="1" width="6.625" style="2" customWidth="1"/>
    <col min="2" max="5" width="12.625" style="2" customWidth="1"/>
    <col min="6" max="6" width="0.6171875" style="2" customWidth="1"/>
    <col min="7" max="7" width="12.625" style="2" customWidth="1"/>
    <col min="8" max="13" width="13.625" style="2" customWidth="1"/>
    <col min="14" max="14" width="14.625" style="2" customWidth="1"/>
    <col min="15" max="15" width="15.625" style="2" customWidth="1"/>
    <col min="16" max="16" width="12.625" style="2" customWidth="1"/>
    <col min="17" max="17" width="0.6171875" style="2" customWidth="1"/>
    <col min="18" max="19" width="14.625" style="2" customWidth="1"/>
    <col min="20" max="20" width="0.6171875" style="2" customWidth="1"/>
    <col min="21" max="23" width="14.625" style="2" customWidth="1"/>
    <col min="24" max="24" width="0.6171875" style="2" customWidth="1"/>
    <col min="25" max="30" width="14.625" style="2" customWidth="1"/>
    <col min="31" max="31" width="0.6171875" style="2" customWidth="1"/>
    <col min="32" max="34" width="13.625" style="2" customWidth="1"/>
    <col min="35" max="35" width="0.6171875" style="2" customWidth="1"/>
    <col min="36" max="41" width="13.625" style="2" customWidth="1"/>
    <col min="42" max="16384" width="9.625" style="2" customWidth="1"/>
  </cols>
  <sheetData>
    <row r="1" spans="1:2" ht="12">
      <c r="A1" s="1" t="s">
        <v>40</v>
      </c>
      <c r="B1" s="1"/>
    </row>
    <row r="2" spans="1:2" ht="12">
      <c r="A2" s="1" t="s">
        <v>0</v>
      </c>
      <c r="B2" s="1"/>
    </row>
    <row r="3" spans="1:2" ht="12">
      <c r="A3" s="1" t="s">
        <v>37</v>
      </c>
      <c r="B3" s="1"/>
    </row>
    <row r="4" spans="1:2" ht="12.75" thickBot="1">
      <c r="A4" s="3" t="s">
        <v>68</v>
      </c>
      <c r="B4" s="3"/>
    </row>
    <row r="5" spans="1:41" ht="12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32" ht="12">
      <c r="B6" s="1" t="s">
        <v>3</v>
      </c>
      <c r="U6" s="1" t="s">
        <v>4</v>
      </c>
      <c r="AF6" s="1" t="s">
        <v>5</v>
      </c>
    </row>
    <row r="7" spans="2:41" ht="12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1"/>
      <c r="T7" s="1"/>
      <c r="U7" s="23"/>
      <c r="V7" s="23"/>
      <c r="W7" s="23"/>
      <c r="X7" s="23"/>
      <c r="Y7" s="23"/>
      <c r="Z7" s="23"/>
      <c r="AA7" s="23"/>
      <c r="AB7" s="23"/>
      <c r="AC7" s="23"/>
      <c r="AD7" s="24"/>
      <c r="AE7" s="15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3:36" ht="12">
      <c r="C8" s="1" t="s">
        <v>6</v>
      </c>
      <c r="G8" s="1" t="s">
        <v>62</v>
      </c>
      <c r="U8" s="1" t="s">
        <v>6</v>
      </c>
      <c r="Y8" s="1" t="s">
        <v>62</v>
      </c>
      <c r="AF8" s="1" t="s">
        <v>6</v>
      </c>
      <c r="AJ8" s="1" t="s">
        <v>62</v>
      </c>
    </row>
    <row r="9" spans="3:40" ht="12">
      <c r="C9" s="23"/>
      <c r="D9" s="23"/>
      <c r="E9" s="24"/>
      <c r="F9" s="1"/>
      <c r="G9" s="23"/>
      <c r="H9" s="23"/>
      <c r="I9" s="23"/>
      <c r="J9" s="23"/>
      <c r="K9" s="23"/>
      <c r="L9" s="23"/>
      <c r="M9" s="23"/>
      <c r="N9" s="23"/>
      <c r="O9" s="23"/>
      <c r="P9" s="24"/>
      <c r="Q9" s="1"/>
      <c r="U9" s="23"/>
      <c r="V9" s="23"/>
      <c r="W9" s="24"/>
      <c r="X9" s="1"/>
      <c r="Y9" s="23"/>
      <c r="Z9" s="23"/>
      <c r="AA9" s="23"/>
      <c r="AB9" s="23"/>
      <c r="AC9" s="24"/>
      <c r="AF9" s="23"/>
      <c r="AG9" s="23"/>
      <c r="AH9" s="24"/>
      <c r="AI9" s="15"/>
      <c r="AJ9" s="23"/>
      <c r="AK9" s="23"/>
      <c r="AL9" s="23"/>
      <c r="AM9" s="23"/>
      <c r="AN9" s="24"/>
    </row>
    <row r="10" spans="2:39" ht="12">
      <c r="B10" s="2" t="s">
        <v>45</v>
      </c>
      <c r="C10" s="1" t="s">
        <v>6</v>
      </c>
      <c r="G10" s="1" t="s">
        <v>8</v>
      </c>
      <c r="H10" s="1" t="s">
        <v>9</v>
      </c>
      <c r="I10" s="1" t="s">
        <v>48</v>
      </c>
      <c r="L10" s="1" t="s">
        <v>52</v>
      </c>
      <c r="M10" s="1"/>
      <c r="N10" s="1" t="s">
        <v>10</v>
      </c>
      <c r="O10" s="1" t="s">
        <v>11</v>
      </c>
      <c r="S10" s="21" t="s">
        <v>57</v>
      </c>
      <c r="T10" s="21"/>
      <c r="U10" s="1" t="s">
        <v>6</v>
      </c>
      <c r="Y10" s="1" t="s">
        <v>8</v>
      </c>
      <c r="Z10" s="1" t="s">
        <v>9</v>
      </c>
      <c r="AA10" s="1" t="s">
        <v>10</v>
      </c>
      <c r="AB10" s="1" t="s">
        <v>11</v>
      </c>
      <c r="AF10" s="1" t="s">
        <v>6</v>
      </c>
      <c r="AJ10" s="1" t="s">
        <v>8</v>
      </c>
      <c r="AK10" s="1" t="s">
        <v>9</v>
      </c>
      <c r="AL10" s="1" t="s">
        <v>10</v>
      </c>
      <c r="AM10" s="1" t="s">
        <v>11</v>
      </c>
    </row>
    <row r="11" spans="2:39" ht="12">
      <c r="B11" s="2" t="s">
        <v>47</v>
      </c>
      <c r="C11" s="1" t="s">
        <v>12</v>
      </c>
      <c r="D11" s="1" t="s">
        <v>13</v>
      </c>
      <c r="G11" s="1" t="s">
        <v>14</v>
      </c>
      <c r="H11" s="1" t="s">
        <v>14</v>
      </c>
      <c r="I11" s="1" t="s">
        <v>49</v>
      </c>
      <c r="J11" s="1" t="s">
        <v>63</v>
      </c>
      <c r="K11" s="1"/>
      <c r="L11" s="1" t="s">
        <v>53</v>
      </c>
      <c r="M11" s="1" t="s">
        <v>7</v>
      </c>
      <c r="N11" s="1" t="s">
        <v>15</v>
      </c>
      <c r="O11" s="1" t="s">
        <v>16</v>
      </c>
      <c r="S11" s="2" t="s">
        <v>58</v>
      </c>
      <c r="U11" s="1" t="s">
        <v>12</v>
      </c>
      <c r="V11" s="1" t="s">
        <v>13</v>
      </c>
      <c r="Y11" s="1" t="s">
        <v>14</v>
      </c>
      <c r="Z11" s="1" t="s">
        <v>14</v>
      </c>
      <c r="AA11" s="1" t="s">
        <v>15</v>
      </c>
      <c r="AB11" s="1" t="s">
        <v>16</v>
      </c>
      <c r="AF11" s="1" t="s">
        <v>12</v>
      </c>
      <c r="AG11" s="1" t="s">
        <v>13</v>
      </c>
      <c r="AJ11" s="1" t="s">
        <v>14</v>
      </c>
      <c r="AK11" s="1" t="s">
        <v>14</v>
      </c>
      <c r="AL11" s="1" t="s">
        <v>15</v>
      </c>
      <c r="AM11" s="1" t="s">
        <v>16</v>
      </c>
    </row>
    <row r="12" spans="1:41" ht="12">
      <c r="A12" s="1" t="s">
        <v>17</v>
      </c>
      <c r="B12" s="1" t="s">
        <v>46</v>
      </c>
      <c r="C12" s="1" t="s">
        <v>18</v>
      </c>
      <c r="D12" s="1" t="s">
        <v>19</v>
      </c>
      <c r="E12" s="1" t="s">
        <v>20</v>
      </c>
      <c r="F12" s="1"/>
      <c r="G12" s="1" t="s">
        <v>21</v>
      </c>
      <c r="H12" s="1" t="s">
        <v>22</v>
      </c>
      <c r="I12" s="1" t="s">
        <v>50</v>
      </c>
      <c r="J12" s="1" t="s">
        <v>64</v>
      </c>
      <c r="K12" s="1" t="s">
        <v>66</v>
      </c>
      <c r="L12" s="1" t="s">
        <v>54</v>
      </c>
      <c r="M12" s="1" t="s">
        <v>56</v>
      </c>
      <c r="N12" s="1" t="s">
        <v>23</v>
      </c>
      <c r="O12" s="1" t="s">
        <v>24</v>
      </c>
      <c r="P12" s="1" t="s">
        <v>20</v>
      </c>
      <c r="Q12" s="1"/>
      <c r="R12" s="5" t="s">
        <v>20</v>
      </c>
      <c r="S12" s="2" t="s">
        <v>59</v>
      </c>
      <c r="U12" s="1" t="s">
        <v>18</v>
      </c>
      <c r="V12" s="1" t="s">
        <v>19</v>
      </c>
      <c r="W12" s="1" t="s">
        <v>20</v>
      </c>
      <c r="X12" s="1"/>
      <c r="Y12" s="1" t="s">
        <v>21</v>
      </c>
      <c r="Z12" s="1" t="s">
        <v>22</v>
      </c>
      <c r="AA12" s="1" t="s">
        <v>23</v>
      </c>
      <c r="AB12" s="1" t="s">
        <v>25</v>
      </c>
      <c r="AC12" s="1" t="s">
        <v>20</v>
      </c>
      <c r="AD12" s="5" t="s">
        <v>20</v>
      </c>
      <c r="AE12" s="5"/>
      <c r="AF12" s="1" t="s">
        <v>18</v>
      </c>
      <c r="AG12" s="1" t="s">
        <v>19</v>
      </c>
      <c r="AH12" s="1" t="s">
        <v>20</v>
      </c>
      <c r="AI12" s="1"/>
      <c r="AJ12" s="1" t="s">
        <v>21</v>
      </c>
      <c r="AK12" s="1" t="s">
        <v>22</v>
      </c>
      <c r="AL12" s="1" t="s">
        <v>23</v>
      </c>
      <c r="AM12" s="1" t="s">
        <v>25</v>
      </c>
      <c r="AN12" s="1" t="s">
        <v>20</v>
      </c>
      <c r="AO12" s="5" t="s">
        <v>20</v>
      </c>
    </row>
    <row r="13" spans="1:41" ht="12.75" thickBot="1">
      <c r="A13" s="6"/>
      <c r="B13" s="6"/>
      <c r="C13" s="6"/>
      <c r="D13" s="6"/>
      <c r="E13" s="6"/>
      <c r="F13" s="6"/>
      <c r="G13" s="6"/>
      <c r="H13" s="6"/>
      <c r="I13" s="18" t="s">
        <v>51</v>
      </c>
      <c r="J13" s="18" t="s">
        <v>65</v>
      </c>
      <c r="K13" s="18" t="s">
        <v>67</v>
      </c>
      <c r="L13" s="18" t="s">
        <v>55</v>
      </c>
      <c r="M13" s="18"/>
      <c r="N13" s="6"/>
      <c r="O13" s="6"/>
      <c r="P13" s="6"/>
      <c r="Q13" s="6"/>
      <c r="R13" s="6"/>
      <c r="S13" s="22" t="s">
        <v>60</v>
      </c>
      <c r="T13" s="22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2">
      <c r="A14" s="7">
        <v>1995</v>
      </c>
      <c r="B14" s="16"/>
      <c r="C14" s="16">
        <v>347</v>
      </c>
      <c r="D14" s="16">
        <v>120</v>
      </c>
      <c r="E14" s="17">
        <v>466</v>
      </c>
      <c r="F14" s="17"/>
      <c r="G14" s="16">
        <v>95</v>
      </c>
      <c r="H14" s="16">
        <v>92</v>
      </c>
      <c r="I14" s="16">
        <f>G14+H14</f>
        <v>187</v>
      </c>
      <c r="J14" s="20" t="s">
        <v>2</v>
      </c>
      <c r="K14" s="20" t="s">
        <v>2</v>
      </c>
      <c r="L14" s="16"/>
      <c r="M14" s="16"/>
      <c r="N14" s="16">
        <v>20</v>
      </c>
      <c r="O14" s="16">
        <v>70</v>
      </c>
      <c r="P14" s="17">
        <v>278</v>
      </c>
      <c r="Q14" s="17"/>
      <c r="R14" s="17">
        <f aca="true" t="shared" si="0" ref="R14:R25">P14+E14</f>
        <v>744</v>
      </c>
      <c r="S14" s="17">
        <v>17.72652592264131</v>
      </c>
      <c r="T14" s="17"/>
      <c r="U14" s="8">
        <v>10.5</v>
      </c>
      <c r="V14" s="8">
        <v>4.23</v>
      </c>
      <c r="W14" s="9">
        <f aca="true" t="shared" si="1" ref="W14:W21">U14+V14</f>
        <v>14.73</v>
      </c>
      <c r="X14" s="9"/>
      <c r="Y14" s="8">
        <v>2.2</v>
      </c>
      <c r="Z14" s="8">
        <v>1.1</v>
      </c>
      <c r="AA14" s="8">
        <v>0.4</v>
      </c>
      <c r="AB14" s="8">
        <v>2.4</v>
      </c>
      <c r="AC14" s="9">
        <f>SUM(Y14:AB14)</f>
        <v>6.1</v>
      </c>
      <c r="AD14" s="9">
        <v>20.7</v>
      </c>
      <c r="AE14" s="9"/>
      <c r="AF14" s="10">
        <f aca="true" t="shared" si="2" ref="AF14:AF22">(C14*1000000)/(U14*1000)</f>
        <v>33047.619047619046</v>
      </c>
      <c r="AG14" s="10">
        <f aca="true" t="shared" si="3" ref="AG14:AG22">(D14*1000000)/(V14*1000)</f>
        <v>28368.794326241135</v>
      </c>
      <c r="AH14" s="10">
        <f aca="true" t="shared" si="4" ref="AH14:AH22">(E14*1000000)/(W14*1000)</f>
        <v>31636.11676849966</v>
      </c>
      <c r="AI14" s="10"/>
      <c r="AJ14" s="10">
        <f aca="true" t="shared" si="5" ref="AJ14:AJ22">(G14*1000000)/(Y14*1000)</f>
        <v>43181.818181818184</v>
      </c>
      <c r="AK14" s="10">
        <f aca="true" t="shared" si="6" ref="AK14:AK22">(H14*1000000)/(Z14*1000)</f>
        <v>83636.36363636363</v>
      </c>
      <c r="AL14" s="10">
        <f aca="true" t="shared" si="7" ref="AL14:AL22">(N14*1000000)/(AA14*1000)</f>
        <v>50000</v>
      </c>
      <c r="AM14" s="10">
        <f aca="true" t="shared" si="8" ref="AM14:AM22">(O14*1000000)/(AB14*1000)</f>
        <v>29166.666666666668</v>
      </c>
      <c r="AN14" s="10">
        <f aca="true" t="shared" si="9" ref="AN14:AN22">(P14*1000000)/(AC14*1000)</f>
        <v>45573.770491803276</v>
      </c>
      <c r="AO14" s="10">
        <f aca="true" t="shared" si="10" ref="AO14:AO22">(R14*1000000)/(AD14*1000)</f>
        <v>35942.02898550725</v>
      </c>
    </row>
    <row r="15" spans="1:41" ht="12">
      <c r="A15" s="7">
        <v>1996</v>
      </c>
      <c r="B15" s="16"/>
      <c r="C15" s="16">
        <v>356</v>
      </c>
      <c r="D15" s="16">
        <v>182</v>
      </c>
      <c r="E15" s="17">
        <f aca="true" t="shared" si="11" ref="E15:E20">C15+D15</f>
        <v>538</v>
      </c>
      <c r="F15" s="17"/>
      <c r="G15" s="16">
        <v>106</v>
      </c>
      <c r="H15" s="16">
        <v>97</v>
      </c>
      <c r="I15" s="16">
        <f aca="true" t="shared" si="12" ref="I15:I25">G15+H15</f>
        <v>203</v>
      </c>
      <c r="J15" s="20" t="s">
        <v>2</v>
      </c>
      <c r="K15" s="20" t="s">
        <v>2</v>
      </c>
      <c r="L15" s="16"/>
      <c r="M15" s="16"/>
      <c r="N15" s="16">
        <v>24</v>
      </c>
      <c r="O15" s="16">
        <v>76</v>
      </c>
      <c r="P15" s="17">
        <f>SUM(G15:O15)</f>
        <v>506</v>
      </c>
      <c r="Q15" s="17"/>
      <c r="R15" s="17">
        <f t="shared" si="0"/>
        <v>1044</v>
      </c>
      <c r="S15" s="17">
        <v>22.918712831346962</v>
      </c>
      <c r="T15" s="17"/>
      <c r="U15" s="8">
        <v>10.3</v>
      </c>
      <c r="V15" s="8">
        <v>4.8</v>
      </c>
      <c r="W15" s="9">
        <f t="shared" si="1"/>
        <v>15.100000000000001</v>
      </c>
      <c r="X15" s="9"/>
      <c r="Y15" s="8">
        <v>2.4</v>
      </c>
      <c r="Z15" s="8">
        <v>1.2</v>
      </c>
      <c r="AA15" s="8">
        <v>0.5</v>
      </c>
      <c r="AB15" s="8">
        <v>2.6</v>
      </c>
      <c r="AC15" s="9">
        <f>SUM(Y15:AB15)</f>
        <v>6.699999999999999</v>
      </c>
      <c r="AD15" s="9">
        <v>21.7</v>
      </c>
      <c r="AE15" s="9"/>
      <c r="AF15" s="10">
        <f t="shared" si="2"/>
        <v>34563.1067961165</v>
      </c>
      <c r="AG15" s="10">
        <f t="shared" si="3"/>
        <v>37916.666666666664</v>
      </c>
      <c r="AH15" s="10">
        <f t="shared" si="4"/>
        <v>35629.139072847676</v>
      </c>
      <c r="AI15" s="10"/>
      <c r="AJ15" s="10">
        <f t="shared" si="5"/>
        <v>44166.666666666664</v>
      </c>
      <c r="AK15" s="10">
        <f t="shared" si="6"/>
        <v>80833.33333333333</v>
      </c>
      <c r="AL15" s="10">
        <f t="shared" si="7"/>
        <v>48000</v>
      </c>
      <c r="AM15" s="10">
        <f t="shared" si="8"/>
        <v>29230.76923076923</v>
      </c>
      <c r="AN15" s="10">
        <f t="shared" si="9"/>
        <v>75522.38805970151</v>
      </c>
      <c r="AO15" s="10">
        <f t="shared" si="10"/>
        <v>48110.599078341016</v>
      </c>
    </row>
    <row r="16" spans="1:41" ht="12">
      <c r="A16" s="7">
        <v>1997</v>
      </c>
      <c r="B16" s="16"/>
      <c r="C16" s="16">
        <v>352</v>
      </c>
      <c r="D16" s="16">
        <v>165</v>
      </c>
      <c r="E16" s="17">
        <f t="shared" si="11"/>
        <v>517</v>
      </c>
      <c r="F16" s="17"/>
      <c r="G16" s="16">
        <v>107</v>
      </c>
      <c r="H16" s="16">
        <v>100</v>
      </c>
      <c r="I16" s="16">
        <f t="shared" si="12"/>
        <v>207</v>
      </c>
      <c r="J16" s="20" t="s">
        <v>2</v>
      </c>
      <c r="K16" s="20" t="s">
        <v>2</v>
      </c>
      <c r="L16" s="16"/>
      <c r="M16" s="16"/>
      <c r="N16" s="16">
        <v>27</v>
      </c>
      <c r="O16" s="16">
        <v>75</v>
      </c>
      <c r="P16" s="17">
        <v>308</v>
      </c>
      <c r="Q16" s="17"/>
      <c r="R16" s="17">
        <f t="shared" si="0"/>
        <v>825</v>
      </c>
      <c r="S16" s="17">
        <v>18.04663731450742</v>
      </c>
      <c r="T16" s="17"/>
      <c r="U16" s="8">
        <v>9.9</v>
      </c>
      <c r="V16" s="8">
        <v>4.4</v>
      </c>
      <c r="W16" s="9">
        <f t="shared" si="1"/>
        <v>14.3</v>
      </c>
      <c r="X16" s="9"/>
      <c r="Y16" s="8">
        <v>2.4</v>
      </c>
      <c r="Z16" s="8">
        <v>1.2</v>
      </c>
      <c r="AA16" s="8">
        <v>0.5</v>
      </c>
      <c r="AB16" s="8">
        <v>2.5</v>
      </c>
      <c r="AC16" s="9">
        <f>SUM(Y16:AB16)</f>
        <v>6.6</v>
      </c>
      <c r="AD16" s="9">
        <f>AC16+W16</f>
        <v>20.9</v>
      </c>
      <c r="AE16" s="9"/>
      <c r="AF16" s="10">
        <f t="shared" si="2"/>
        <v>35555.555555555555</v>
      </c>
      <c r="AG16" s="10">
        <f t="shared" si="3"/>
        <v>37500</v>
      </c>
      <c r="AH16" s="10">
        <f t="shared" si="4"/>
        <v>36153.846153846156</v>
      </c>
      <c r="AI16" s="10"/>
      <c r="AJ16" s="10">
        <f t="shared" si="5"/>
        <v>44583.333333333336</v>
      </c>
      <c r="AK16" s="10">
        <f t="shared" si="6"/>
        <v>83333.33333333333</v>
      </c>
      <c r="AL16" s="10">
        <f t="shared" si="7"/>
        <v>54000</v>
      </c>
      <c r="AM16" s="10">
        <f t="shared" si="8"/>
        <v>30000</v>
      </c>
      <c r="AN16" s="10">
        <f t="shared" si="9"/>
        <v>46666.666666666664</v>
      </c>
      <c r="AO16" s="10">
        <f t="shared" si="10"/>
        <v>39473.68421052631</v>
      </c>
    </row>
    <row r="17" spans="1:41" ht="12">
      <c r="A17" s="7">
        <v>1998</v>
      </c>
      <c r="B17" s="16"/>
      <c r="C17" s="16">
        <v>385</v>
      </c>
      <c r="D17" s="16">
        <v>203</v>
      </c>
      <c r="E17" s="17">
        <f t="shared" si="11"/>
        <v>588</v>
      </c>
      <c r="F17" s="17"/>
      <c r="G17" s="16">
        <v>108</v>
      </c>
      <c r="H17" s="16">
        <v>102</v>
      </c>
      <c r="I17" s="16">
        <f t="shared" si="12"/>
        <v>210</v>
      </c>
      <c r="J17" s="20" t="s">
        <v>2</v>
      </c>
      <c r="K17" s="20" t="s">
        <v>2</v>
      </c>
      <c r="L17" s="16"/>
      <c r="M17" s="16"/>
      <c r="N17" s="16">
        <v>27</v>
      </c>
      <c r="O17" s="16">
        <v>77</v>
      </c>
      <c r="P17" s="17">
        <v>315</v>
      </c>
      <c r="Q17" s="17"/>
      <c r="R17" s="17">
        <f t="shared" si="0"/>
        <v>903</v>
      </c>
      <c r="S17" s="17">
        <v>18.998687733497263</v>
      </c>
      <c r="T17" s="17"/>
      <c r="U17" s="8">
        <v>10.7</v>
      </c>
      <c r="V17" s="8">
        <v>5</v>
      </c>
      <c r="W17" s="9">
        <f t="shared" si="1"/>
        <v>15.7</v>
      </c>
      <c r="X17" s="9"/>
      <c r="Y17" s="8">
        <v>2.4</v>
      </c>
      <c r="Z17" s="8">
        <v>1.2</v>
      </c>
      <c r="AA17" s="8">
        <v>0.5</v>
      </c>
      <c r="AB17" s="8">
        <v>2.6</v>
      </c>
      <c r="AC17" s="9">
        <f>SUM(Y17:AB17)</f>
        <v>6.699999999999999</v>
      </c>
      <c r="AD17" s="9">
        <v>22.3</v>
      </c>
      <c r="AE17" s="9"/>
      <c r="AF17" s="10">
        <f t="shared" si="2"/>
        <v>35981.30841121495</v>
      </c>
      <c r="AG17" s="10">
        <f t="shared" si="3"/>
        <v>40600</v>
      </c>
      <c r="AH17" s="10">
        <f t="shared" si="4"/>
        <v>37452.229299363054</v>
      </c>
      <c r="AI17" s="10"/>
      <c r="AJ17" s="10">
        <f t="shared" si="5"/>
        <v>45000</v>
      </c>
      <c r="AK17" s="10">
        <f t="shared" si="6"/>
        <v>85000</v>
      </c>
      <c r="AL17" s="10">
        <f t="shared" si="7"/>
        <v>54000</v>
      </c>
      <c r="AM17" s="10">
        <f t="shared" si="8"/>
        <v>29615.384615384617</v>
      </c>
      <c r="AN17" s="10">
        <f t="shared" si="9"/>
        <v>47014.925373134334</v>
      </c>
      <c r="AO17" s="10">
        <f t="shared" si="10"/>
        <v>40493.273542600895</v>
      </c>
    </row>
    <row r="18" spans="1:41" ht="12">
      <c r="A18" s="7">
        <v>1999</v>
      </c>
      <c r="B18" s="16"/>
      <c r="C18" s="16">
        <v>371</v>
      </c>
      <c r="D18" s="16">
        <v>196</v>
      </c>
      <c r="E18" s="17">
        <f t="shared" si="11"/>
        <v>567</v>
      </c>
      <c r="F18" s="17"/>
      <c r="G18" s="16">
        <v>105</v>
      </c>
      <c r="H18" s="16">
        <v>96</v>
      </c>
      <c r="I18" s="16">
        <f t="shared" si="12"/>
        <v>201</v>
      </c>
      <c r="J18" s="20" t="s">
        <v>2</v>
      </c>
      <c r="K18" s="20" t="s">
        <v>2</v>
      </c>
      <c r="L18" s="16"/>
      <c r="M18" s="16"/>
      <c r="N18" s="16">
        <v>29</v>
      </c>
      <c r="O18" s="16">
        <v>77</v>
      </c>
      <c r="P18" s="17">
        <v>306</v>
      </c>
      <c r="Q18" s="17"/>
      <c r="R18" s="17">
        <f t="shared" si="0"/>
        <v>873</v>
      </c>
      <c r="S18" s="17">
        <v>17.96239237980749</v>
      </c>
      <c r="T18" s="17"/>
      <c r="U18" s="8">
        <v>9.9</v>
      </c>
      <c r="V18" s="8">
        <v>5.2</v>
      </c>
      <c r="W18" s="9">
        <f t="shared" si="1"/>
        <v>15.100000000000001</v>
      </c>
      <c r="X18" s="9"/>
      <c r="Y18" s="8">
        <v>2.3</v>
      </c>
      <c r="Z18" s="8">
        <v>1.1</v>
      </c>
      <c r="AA18" s="8">
        <v>0.5</v>
      </c>
      <c r="AB18" s="8">
        <v>2.5</v>
      </c>
      <c r="AC18" s="9">
        <v>6.4</v>
      </c>
      <c r="AD18" s="9">
        <v>21.6</v>
      </c>
      <c r="AE18" s="9"/>
      <c r="AF18" s="10">
        <f t="shared" si="2"/>
        <v>37474.74747474748</v>
      </c>
      <c r="AG18" s="10">
        <f t="shared" si="3"/>
        <v>37692.307692307695</v>
      </c>
      <c r="AH18" s="10">
        <f t="shared" si="4"/>
        <v>37549.66887417218</v>
      </c>
      <c r="AI18" s="10"/>
      <c r="AJ18" s="10">
        <f t="shared" si="5"/>
        <v>45652.17391304348</v>
      </c>
      <c r="AK18" s="10">
        <f t="shared" si="6"/>
        <v>87272.72727272728</v>
      </c>
      <c r="AL18" s="10">
        <f t="shared" si="7"/>
        <v>58000</v>
      </c>
      <c r="AM18" s="10">
        <f t="shared" si="8"/>
        <v>30800</v>
      </c>
      <c r="AN18" s="10">
        <f t="shared" si="9"/>
        <v>47812.5</v>
      </c>
      <c r="AO18" s="10">
        <f t="shared" si="10"/>
        <v>40416.666666666664</v>
      </c>
    </row>
    <row r="19" spans="1:41" ht="12">
      <c r="A19" s="7">
        <v>2000</v>
      </c>
      <c r="B19" s="16"/>
      <c r="C19" s="16">
        <v>423</v>
      </c>
      <c r="D19" s="16">
        <v>201</v>
      </c>
      <c r="E19" s="17">
        <f t="shared" si="11"/>
        <v>624</v>
      </c>
      <c r="F19" s="17"/>
      <c r="G19" s="16">
        <v>127</v>
      </c>
      <c r="H19" s="16">
        <v>117</v>
      </c>
      <c r="I19" s="16">
        <f t="shared" si="12"/>
        <v>244</v>
      </c>
      <c r="J19" s="20" t="s">
        <v>2</v>
      </c>
      <c r="K19" s="20" t="s">
        <v>2</v>
      </c>
      <c r="L19" s="16"/>
      <c r="M19" s="16"/>
      <c r="N19" s="16">
        <v>35</v>
      </c>
      <c r="O19" s="16">
        <v>80</v>
      </c>
      <c r="P19" s="17">
        <f>SUM(G19:O19)</f>
        <v>603</v>
      </c>
      <c r="Q19" s="17"/>
      <c r="R19" s="17">
        <f t="shared" si="0"/>
        <v>1227</v>
      </c>
      <c r="S19" s="17">
        <v>22.764844545565047</v>
      </c>
      <c r="T19" s="17"/>
      <c r="U19" s="8">
        <v>11.1</v>
      </c>
      <c r="V19" s="8">
        <v>4.9</v>
      </c>
      <c r="W19" s="9">
        <f t="shared" si="1"/>
        <v>16</v>
      </c>
      <c r="X19" s="9"/>
      <c r="Y19" s="8">
        <v>2.8</v>
      </c>
      <c r="Z19" s="8">
        <v>1.4</v>
      </c>
      <c r="AA19" s="8">
        <v>0.6</v>
      </c>
      <c r="AB19" s="8">
        <v>2.7</v>
      </c>
      <c r="AC19" s="9">
        <f>SUM(Y19:AB19)</f>
        <v>7.499999999999999</v>
      </c>
      <c r="AD19" s="9">
        <v>23.4</v>
      </c>
      <c r="AE19" s="9"/>
      <c r="AF19" s="10">
        <f t="shared" si="2"/>
        <v>38108.10810810811</v>
      </c>
      <c r="AG19" s="10">
        <f t="shared" si="3"/>
        <v>41020.4081632653</v>
      </c>
      <c r="AH19" s="10">
        <f t="shared" si="4"/>
        <v>39000</v>
      </c>
      <c r="AI19" s="10"/>
      <c r="AJ19" s="10">
        <f t="shared" si="5"/>
        <v>45357.142857142855</v>
      </c>
      <c r="AK19" s="10">
        <f t="shared" si="6"/>
        <v>83571.42857142857</v>
      </c>
      <c r="AL19" s="10">
        <f t="shared" si="7"/>
        <v>58333.333333333336</v>
      </c>
      <c r="AM19" s="10">
        <f t="shared" si="8"/>
        <v>29629.62962962963</v>
      </c>
      <c r="AN19" s="10">
        <f t="shared" si="9"/>
        <v>80400.00000000001</v>
      </c>
      <c r="AO19" s="10">
        <f t="shared" si="10"/>
        <v>52435.89743589744</v>
      </c>
    </row>
    <row r="20" spans="1:41" ht="12">
      <c r="A20" s="7">
        <v>2001</v>
      </c>
      <c r="B20" s="16"/>
      <c r="C20" s="16">
        <v>352.37384000000003</v>
      </c>
      <c r="D20" s="16">
        <v>192.66728</v>
      </c>
      <c r="E20" s="17">
        <f t="shared" si="11"/>
        <v>545.0411200000001</v>
      </c>
      <c r="F20" s="17"/>
      <c r="G20" s="16">
        <v>110.28576</v>
      </c>
      <c r="H20" s="16">
        <v>112.20872</v>
      </c>
      <c r="I20" s="16">
        <f t="shared" si="12"/>
        <v>222.49448</v>
      </c>
      <c r="J20" s="20" t="s">
        <v>2</v>
      </c>
      <c r="K20" s="20" t="s">
        <v>2</v>
      </c>
      <c r="L20" s="16"/>
      <c r="M20" s="16"/>
      <c r="N20" s="16">
        <v>33.79168</v>
      </c>
      <c r="O20" s="16">
        <v>64.8492</v>
      </c>
      <c r="P20" s="17">
        <f aca="true" t="shared" si="13" ref="P20:P34">SUM(G20:O20)</f>
        <v>543.6298400000001</v>
      </c>
      <c r="Q20" s="17"/>
      <c r="R20" s="17">
        <f t="shared" si="0"/>
        <v>1088.6709600000002</v>
      </c>
      <c r="S20" s="17">
        <v>19.05390909641713</v>
      </c>
      <c r="T20" s="17"/>
      <c r="U20" s="8">
        <v>12.1</v>
      </c>
      <c r="V20" s="8">
        <v>5.4</v>
      </c>
      <c r="W20" s="9">
        <f t="shared" si="1"/>
        <v>17.5</v>
      </c>
      <c r="X20" s="9"/>
      <c r="Y20" s="8">
        <v>3.2</v>
      </c>
      <c r="Z20" s="8">
        <v>1.6</v>
      </c>
      <c r="AA20" s="8">
        <v>0.7</v>
      </c>
      <c r="AB20" s="8">
        <v>3</v>
      </c>
      <c r="AC20" s="9">
        <f>SUM(Y20:AB20)</f>
        <v>8.5</v>
      </c>
      <c r="AD20" s="9">
        <v>25.9</v>
      </c>
      <c r="AE20" s="9"/>
      <c r="AF20" s="10">
        <f t="shared" si="2"/>
        <v>29121.804958677687</v>
      </c>
      <c r="AG20" s="10">
        <f t="shared" si="3"/>
        <v>35679.125925925924</v>
      </c>
      <c r="AH20" s="10">
        <f t="shared" si="4"/>
        <v>31145.206857142864</v>
      </c>
      <c r="AI20" s="10"/>
      <c r="AJ20" s="10">
        <f t="shared" si="5"/>
        <v>34464.3</v>
      </c>
      <c r="AK20" s="10">
        <f t="shared" si="6"/>
        <v>70130.45</v>
      </c>
      <c r="AL20" s="10">
        <f t="shared" si="7"/>
        <v>48273.828571428574</v>
      </c>
      <c r="AM20" s="10">
        <f t="shared" si="8"/>
        <v>21616.399999999998</v>
      </c>
      <c r="AN20" s="10">
        <f t="shared" si="9"/>
        <v>63956.45176470588</v>
      </c>
      <c r="AO20" s="10">
        <f t="shared" si="10"/>
        <v>42033.62779922781</v>
      </c>
    </row>
    <row r="21" spans="1:41" ht="12">
      <c r="A21" s="7">
        <v>2002</v>
      </c>
      <c r="B21" s="16"/>
      <c r="C21" s="16">
        <v>491</v>
      </c>
      <c r="D21" s="16">
        <v>254</v>
      </c>
      <c r="E21" s="17">
        <v>746</v>
      </c>
      <c r="F21" s="17"/>
      <c r="G21" s="16">
        <v>160</v>
      </c>
      <c r="H21" s="16">
        <v>128</v>
      </c>
      <c r="I21" s="16">
        <f t="shared" si="12"/>
        <v>288</v>
      </c>
      <c r="J21" s="20" t="s">
        <v>2</v>
      </c>
      <c r="K21" s="20" t="s">
        <v>2</v>
      </c>
      <c r="L21" s="16"/>
      <c r="M21" s="16"/>
      <c r="N21" s="16">
        <v>40</v>
      </c>
      <c r="O21" s="16">
        <v>90</v>
      </c>
      <c r="P21" s="17">
        <v>419</v>
      </c>
      <c r="Q21" s="17"/>
      <c r="R21" s="17">
        <f t="shared" si="0"/>
        <v>1165</v>
      </c>
      <c r="S21" s="17">
        <v>19.271490386216865</v>
      </c>
      <c r="T21" s="17"/>
      <c r="U21" s="8">
        <v>12.2</v>
      </c>
      <c r="V21" s="8">
        <v>5.3</v>
      </c>
      <c r="W21" s="9">
        <f t="shared" si="1"/>
        <v>17.5</v>
      </c>
      <c r="X21" s="9"/>
      <c r="Y21" s="8">
        <v>3.3</v>
      </c>
      <c r="Z21" s="8">
        <v>1.5</v>
      </c>
      <c r="AA21" s="8">
        <v>0.8</v>
      </c>
      <c r="AB21" s="8">
        <v>3</v>
      </c>
      <c r="AC21" s="9">
        <f>SUM(Y21:AB21)</f>
        <v>8.6</v>
      </c>
      <c r="AD21" s="9">
        <f>AC21+W21</f>
        <v>26.1</v>
      </c>
      <c r="AE21" s="9"/>
      <c r="AF21" s="10">
        <f t="shared" si="2"/>
        <v>40245.901639344265</v>
      </c>
      <c r="AG21" s="10">
        <f t="shared" si="3"/>
        <v>47924.52830188679</v>
      </c>
      <c r="AH21" s="10">
        <f t="shared" si="4"/>
        <v>42628.57142857143</v>
      </c>
      <c r="AI21" s="10"/>
      <c r="AJ21" s="10">
        <f t="shared" si="5"/>
        <v>48484.84848484849</v>
      </c>
      <c r="AK21" s="10">
        <f t="shared" si="6"/>
        <v>85333.33333333333</v>
      </c>
      <c r="AL21" s="10">
        <f t="shared" si="7"/>
        <v>50000</v>
      </c>
      <c r="AM21" s="10">
        <f t="shared" si="8"/>
        <v>30000</v>
      </c>
      <c r="AN21" s="10">
        <f t="shared" si="9"/>
        <v>48720.93023255814</v>
      </c>
      <c r="AO21" s="10">
        <f t="shared" si="10"/>
        <v>44636.0153256705</v>
      </c>
    </row>
    <row r="22" spans="1:41" ht="12">
      <c r="A22" s="7">
        <v>2003</v>
      </c>
      <c r="B22" s="16"/>
      <c r="C22" s="16">
        <v>458</v>
      </c>
      <c r="D22" s="16">
        <v>257</v>
      </c>
      <c r="E22" s="17">
        <f aca="true" t="shared" si="14" ref="E22:E34">C22+D22</f>
        <v>715</v>
      </c>
      <c r="F22" s="17"/>
      <c r="G22" s="16">
        <v>161</v>
      </c>
      <c r="H22" s="16">
        <v>122</v>
      </c>
      <c r="I22" s="16">
        <f t="shared" si="12"/>
        <v>283</v>
      </c>
      <c r="J22" s="20" t="s">
        <v>2</v>
      </c>
      <c r="K22" s="20" t="s">
        <v>2</v>
      </c>
      <c r="L22" s="16"/>
      <c r="M22" s="16"/>
      <c r="N22" s="17">
        <v>41</v>
      </c>
      <c r="O22" s="16">
        <v>84</v>
      </c>
      <c r="P22" s="17">
        <f t="shared" si="13"/>
        <v>691</v>
      </c>
      <c r="Q22" s="17"/>
      <c r="R22" s="17">
        <v>1122</v>
      </c>
      <c r="S22" s="17">
        <v>17.69985296391397</v>
      </c>
      <c r="T22" s="17"/>
      <c r="U22" s="8">
        <v>11.6</v>
      </c>
      <c r="V22" s="8">
        <v>5.2</v>
      </c>
      <c r="W22" s="9">
        <v>16.9</v>
      </c>
      <c r="X22" s="9"/>
      <c r="Y22" s="8">
        <v>3.2</v>
      </c>
      <c r="Z22" s="8">
        <v>1.4</v>
      </c>
      <c r="AA22" s="8">
        <v>0.8</v>
      </c>
      <c r="AB22" s="8">
        <v>2.7</v>
      </c>
      <c r="AC22" s="9">
        <f>SUM(Y22:AB22)</f>
        <v>8.1</v>
      </c>
      <c r="AD22" s="9">
        <v>24.9</v>
      </c>
      <c r="AE22" s="9"/>
      <c r="AF22" s="10">
        <f t="shared" si="2"/>
        <v>39482.75862068965</v>
      </c>
      <c r="AG22" s="10">
        <f t="shared" si="3"/>
        <v>49423.07692307692</v>
      </c>
      <c r="AH22" s="10">
        <f t="shared" si="4"/>
        <v>42307.692307692305</v>
      </c>
      <c r="AI22" s="10"/>
      <c r="AJ22" s="10">
        <f t="shared" si="5"/>
        <v>50312.5</v>
      </c>
      <c r="AK22" s="10">
        <f t="shared" si="6"/>
        <v>87142.85714285714</v>
      </c>
      <c r="AL22" s="10">
        <f t="shared" si="7"/>
        <v>51250</v>
      </c>
      <c r="AM22" s="10">
        <f t="shared" si="8"/>
        <v>31111.11111111111</v>
      </c>
      <c r="AN22" s="10">
        <f t="shared" si="9"/>
        <v>85308.64197530864</v>
      </c>
      <c r="AO22" s="10">
        <f t="shared" si="10"/>
        <v>45060.24096385542</v>
      </c>
    </row>
    <row r="23" spans="1:41" ht="12">
      <c r="A23" s="7">
        <v>2004</v>
      </c>
      <c r="B23" s="16"/>
      <c r="C23" s="16">
        <v>454.1421891782418</v>
      </c>
      <c r="D23" s="16">
        <v>277.7767808176001</v>
      </c>
      <c r="E23" s="17">
        <f t="shared" si="14"/>
        <v>731.918969995842</v>
      </c>
      <c r="F23" s="17"/>
      <c r="G23" s="16">
        <v>162.34264718373865</v>
      </c>
      <c r="H23" s="16">
        <v>138.54301670271997</v>
      </c>
      <c r="I23" s="16">
        <f t="shared" si="12"/>
        <v>300.8856638864586</v>
      </c>
      <c r="J23" s="20" t="s">
        <v>2</v>
      </c>
      <c r="K23" s="20" t="s">
        <v>2</v>
      </c>
      <c r="L23" s="16"/>
      <c r="M23" s="16"/>
      <c r="N23" s="17">
        <v>38.52327716156321</v>
      </c>
      <c r="O23" s="16">
        <v>84.21931177685235</v>
      </c>
      <c r="P23" s="17">
        <f t="shared" si="13"/>
        <v>724.5139167113327</v>
      </c>
      <c r="Q23" s="17"/>
      <c r="R23" s="17">
        <f t="shared" si="0"/>
        <v>1456.4328867071747</v>
      </c>
      <c r="S23" s="17">
        <v>21.72883789047161</v>
      </c>
      <c r="T23" s="17"/>
      <c r="U23" s="12" t="s">
        <v>43</v>
      </c>
      <c r="V23" s="12" t="s">
        <v>43</v>
      </c>
      <c r="W23" s="12" t="s">
        <v>43</v>
      </c>
      <c r="X23" s="12"/>
      <c r="Y23" s="12" t="s">
        <v>43</v>
      </c>
      <c r="Z23" s="12" t="s">
        <v>43</v>
      </c>
      <c r="AA23" s="12" t="s">
        <v>43</v>
      </c>
      <c r="AB23" s="12" t="s">
        <v>43</v>
      </c>
      <c r="AC23" s="12" t="s">
        <v>43</v>
      </c>
      <c r="AD23" s="12" t="s">
        <v>43</v>
      </c>
      <c r="AE23" s="12"/>
      <c r="AF23" s="12" t="s">
        <v>43</v>
      </c>
      <c r="AG23" s="12" t="s">
        <v>43</v>
      </c>
      <c r="AH23" s="12" t="s">
        <v>43</v>
      </c>
      <c r="AI23" s="12"/>
      <c r="AJ23" s="12" t="s">
        <v>43</v>
      </c>
      <c r="AK23" s="12" t="s">
        <v>43</v>
      </c>
      <c r="AL23" s="12" t="s">
        <v>43</v>
      </c>
      <c r="AM23" s="12" t="s">
        <v>43</v>
      </c>
      <c r="AN23" s="12" t="s">
        <v>43</v>
      </c>
      <c r="AO23" s="12" t="s">
        <v>43</v>
      </c>
    </row>
    <row r="24" spans="1:41" ht="12">
      <c r="A24" s="7">
        <v>2005</v>
      </c>
      <c r="B24" s="16"/>
      <c r="C24" s="16">
        <v>466.973368814729</v>
      </c>
      <c r="D24" s="16">
        <v>317.991362725362</v>
      </c>
      <c r="E24" s="17">
        <f t="shared" si="14"/>
        <v>784.964731540091</v>
      </c>
      <c r="F24" s="17"/>
      <c r="G24" s="16">
        <v>155.70162415380133</v>
      </c>
      <c r="H24" s="16">
        <v>137.39907633041952</v>
      </c>
      <c r="I24" s="16">
        <f t="shared" si="12"/>
        <v>293.10070048422085</v>
      </c>
      <c r="J24" s="20" t="s">
        <v>2</v>
      </c>
      <c r="K24" s="20" t="s">
        <v>2</v>
      </c>
      <c r="L24" s="16"/>
      <c r="M24" s="16"/>
      <c r="N24" s="17">
        <v>42.76504410474449</v>
      </c>
      <c r="O24" s="16">
        <v>90.75371266802102</v>
      </c>
      <c r="P24" s="17">
        <f t="shared" si="13"/>
        <v>719.7201577412072</v>
      </c>
      <c r="Q24" s="17"/>
      <c r="R24" s="17">
        <f t="shared" si="0"/>
        <v>1504.6848892812982</v>
      </c>
      <c r="S24" s="17">
        <v>21.09776030648207</v>
      </c>
      <c r="T24" s="17"/>
      <c r="U24" s="12" t="s">
        <v>43</v>
      </c>
      <c r="V24" s="12" t="s">
        <v>43</v>
      </c>
      <c r="W24" s="12" t="s">
        <v>43</v>
      </c>
      <c r="X24" s="12"/>
      <c r="Y24" s="12" t="s">
        <v>43</v>
      </c>
      <c r="Z24" s="12" t="s">
        <v>43</v>
      </c>
      <c r="AA24" s="12" t="s">
        <v>43</v>
      </c>
      <c r="AB24" s="12" t="s">
        <v>43</v>
      </c>
      <c r="AC24" s="12" t="s">
        <v>43</v>
      </c>
      <c r="AD24" s="12" t="s">
        <v>43</v>
      </c>
      <c r="AE24" s="12"/>
      <c r="AF24" s="12" t="s">
        <v>43</v>
      </c>
      <c r="AG24" s="12" t="s">
        <v>43</v>
      </c>
      <c r="AH24" s="12" t="s">
        <v>43</v>
      </c>
      <c r="AI24" s="12"/>
      <c r="AJ24" s="12" t="s">
        <v>43</v>
      </c>
      <c r="AK24" s="12" t="s">
        <v>43</v>
      </c>
      <c r="AL24" s="12" t="s">
        <v>43</v>
      </c>
      <c r="AM24" s="12" t="s">
        <v>43</v>
      </c>
      <c r="AN24" s="12" t="s">
        <v>43</v>
      </c>
      <c r="AO24" s="12" t="s">
        <v>43</v>
      </c>
    </row>
    <row r="25" spans="1:41" ht="12">
      <c r="A25" s="7">
        <v>2006</v>
      </c>
      <c r="B25" s="16"/>
      <c r="C25" s="16">
        <v>528.050974</v>
      </c>
      <c r="D25" s="16">
        <v>306.182026</v>
      </c>
      <c r="E25" s="17">
        <f t="shared" si="14"/>
        <v>834.233</v>
      </c>
      <c r="F25" s="17"/>
      <c r="G25" s="16">
        <v>94.454008</v>
      </c>
      <c r="H25" s="16">
        <v>126.52622</v>
      </c>
      <c r="I25" s="16">
        <f t="shared" si="12"/>
        <v>220.980228</v>
      </c>
      <c r="J25" s="20" t="s">
        <v>2</v>
      </c>
      <c r="K25" s="20" t="s">
        <v>2</v>
      </c>
      <c r="L25" s="16"/>
      <c r="M25" s="16"/>
      <c r="N25" s="17">
        <v>42.734736000000005</v>
      </c>
      <c r="O25" s="16">
        <v>78.48667200000001</v>
      </c>
      <c r="P25" s="17">
        <f t="shared" si="13"/>
        <v>563.181864</v>
      </c>
      <c r="Q25" s="17"/>
      <c r="R25" s="17">
        <f t="shared" si="0"/>
        <v>1397.4148639999999</v>
      </c>
      <c r="S25" s="17">
        <v>18.327247042263437</v>
      </c>
      <c r="T25" s="17"/>
      <c r="U25" s="12" t="s">
        <v>43</v>
      </c>
      <c r="V25" s="12" t="s">
        <v>43</v>
      </c>
      <c r="W25" s="12" t="s">
        <v>43</v>
      </c>
      <c r="X25" s="12"/>
      <c r="Y25" s="12" t="s">
        <v>43</v>
      </c>
      <c r="Z25" s="12" t="s">
        <v>43</v>
      </c>
      <c r="AA25" s="12" t="s">
        <v>43</v>
      </c>
      <c r="AB25" s="12" t="s">
        <v>43</v>
      </c>
      <c r="AC25" s="12" t="s">
        <v>43</v>
      </c>
      <c r="AD25" s="12" t="s">
        <v>43</v>
      </c>
      <c r="AE25" s="12"/>
      <c r="AF25" s="12" t="s">
        <v>43</v>
      </c>
      <c r="AG25" s="12" t="s">
        <v>43</v>
      </c>
      <c r="AH25" s="12" t="s">
        <v>43</v>
      </c>
      <c r="AI25" s="12"/>
      <c r="AJ25" s="12" t="s">
        <v>43</v>
      </c>
      <c r="AK25" s="12" t="s">
        <v>43</v>
      </c>
      <c r="AL25" s="12" t="s">
        <v>43</v>
      </c>
      <c r="AM25" s="12" t="s">
        <v>43</v>
      </c>
      <c r="AN25" s="12" t="s">
        <v>43</v>
      </c>
      <c r="AO25" s="12" t="s">
        <v>43</v>
      </c>
    </row>
    <row r="26" spans="1:41" ht="12">
      <c r="A26" s="7">
        <v>2007</v>
      </c>
      <c r="B26" s="16">
        <v>0.6473820246446603</v>
      </c>
      <c r="C26" s="16">
        <v>520.6659536473874</v>
      </c>
      <c r="D26" s="16">
        <v>356.87625875939597</v>
      </c>
      <c r="E26" s="17">
        <f t="shared" si="14"/>
        <v>877.5422124067834</v>
      </c>
      <c r="F26" s="17"/>
      <c r="G26" s="20" t="s">
        <v>2</v>
      </c>
      <c r="H26" s="20" t="s">
        <v>2</v>
      </c>
      <c r="I26" s="16">
        <v>257.91254344527744</v>
      </c>
      <c r="J26" s="20" t="s">
        <v>2</v>
      </c>
      <c r="K26" s="20" t="s">
        <v>2</v>
      </c>
      <c r="L26" s="16">
        <v>74.5652536276487</v>
      </c>
      <c r="M26" s="16">
        <v>101.2961708171149</v>
      </c>
      <c r="N26" s="20" t="s">
        <v>2</v>
      </c>
      <c r="O26" s="20" t="s">
        <v>2</v>
      </c>
      <c r="P26" s="17">
        <f t="shared" si="13"/>
        <v>433.77396789004104</v>
      </c>
      <c r="Q26" s="17"/>
      <c r="R26" s="17">
        <f>B26+C26+D26+I26+L26+M26</f>
        <v>1311.963562321469</v>
      </c>
      <c r="S26" s="17">
        <v>16.096872421141864</v>
      </c>
      <c r="T26" s="17"/>
      <c r="U26" s="12" t="s">
        <v>43</v>
      </c>
      <c r="V26" s="12" t="s">
        <v>43</v>
      </c>
      <c r="W26" s="12" t="s">
        <v>43</v>
      </c>
      <c r="X26" s="12"/>
      <c r="Y26" s="12" t="s">
        <v>43</v>
      </c>
      <c r="Z26" s="12" t="s">
        <v>43</v>
      </c>
      <c r="AA26" s="12" t="s">
        <v>43</v>
      </c>
      <c r="AB26" s="12" t="s">
        <v>43</v>
      </c>
      <c r="AC26" s="12" t="s">
        <v>43</v>
      </c>
      <c r="AD26" s="12" t="s">
        <v>43</v>
      </c>
      <c r="AE26" s="12"/>
      <c r="AF26" s="12" t="s">
        <v>43</v>
      </c>
      <c r="AG26" s="12" t="s">
        <v>43</v>
      </c>
      <c r="AH26" s="12" t="s">
        <v>43</v>
      </c>
      <c r="AI26" s="12"/>
      <c r="AJ26" s="12" t="s">
        <v>43</v>
      </c>
      <c r="AK26" s="12" t="s">
        <v>43</v>
      </c>
      <c r="AL26" s="12" t="s">
        <v>43</v>
      </c>
      <c r="AM26" s="12" t="s">
        <v>43</v>
      </c>
      <c r="AN26" s="12" t="s">
        <v>43</v>
      </c>
      <c r="AO26" s="12" t="s">
        <v>43</v>
      </c>
    </row>
    <row r="27" spans="1:41" ht="12">
      <c r="A27" s="7">
        <v>2008</v>
      </c>
      <c r="B27" s="16">
        <v>0.5739565943651099</v>
      </c>
      <c r="C27" s="16">
        <v>526.5616652230772</v>
      </c>
      <c r="D27" s="16">
        <v>376.7862475339745</v>
      </c>
      <c r="E27" s="17">
        <f t="shared" si="14"/>
        <v>903.3479127570517</v>
      </c>
      <c r="F27" s="17"/>
      <c r="G27" s="20" t="s">
        <v>2</v>
      </c>
      <c r="H27" s="20" t="s">
        <v>2</v>
      </c>
      <c r="I27" s="20" t="s">
        <v>2</v>
      </c>
      <c r="J27" s="20" t="s">
        <v>2</v>
      </c>
      <c r="K27" s="20" t="s">
        <v>2</v>
      </c>
      <c r="L27" s="20" t="s">
        <v>2</v>
      </c>
      <c r="M27" s="20" t="s">
        <v>2</v>
      </c>
      <c r="N27" s="20" t="s">
        <v>2</v>
      </c>
      <c r="O27" s="20" t="s">
        <v>2</v>
      </c>
      <c r="P27" s="17">
        <v>446.27189999836315</v>
      </c>
      <c r="Q27" s="17"/>
      <c r="R27" s="17">
        <f>B27+C27+D27+P27</f>
        <v>1350.1937693497798</v>
      </c>
      <c r="S27" s="17">
        <v>15.886124659193465</v>
      </c>
      <c r="T27" s="17"/>
      <c r="U27" s="12" t="s">
        <v>43</v>
      </c>
      <c r="V27" s="12" t="s">
        <v>43</v>
      </c>
      <c r="W27" s="12" t="s">
        <v>43</v>
      </c>
      <c r="X27" s="12"/>
      <c r="Y27" s="12" t="s">
        <v>43</v>
      </c>
      <c r="Z27" s="12" t="s">
        <v>43</v>
      </c>
      <c r="AA27" s="12" t="s">
        <v>43</v>
      </c>
      <c r="AB27" s="12" t="s">
        <v>43</v>
      </c>
      <c r="AC27" s="12" t="s">
        <v>43</v>
      </c>
      <c r="AD27" s="12" t="s">
        <v>43</v>
      </c>
      <c r="AE27" s="12"/>
      <c r="AF27" s="12" t="s">
        <v>43</v>
      </c>
      <c r="AG27" s="12" t="s">
        <v>43</v>
      </c>
      <c r="AH27" s="12" t="s">
        <v>43</v>
      </c>
      <c r="AI27" s="12"/>
      <c r="AJ27" s="12" t="s">
        <v>43</v>
      </c>
      <c r="AK27" s="12" t="s">
        <v>43</v>
      </c>
      <c r="AL27" s="12" t="s">
        <v>43</v>
      </c>
      <c r="AM27" s="12" t="s">
        <v>43</v>
      </c>
      <c r="AN27" s="12" t="s">
        <v>43</v>
      </c>
      <c r="AO27" s="12" t="s">
        <v>43</v>
      </c>
    </row>
    <row r="28" spans="1:41" ht="12">
      <c r="A28" s="7">
        <v>2009</v>
      </c>
      <c r="B28" s="16">
        <v>4.461961898455117</v>
      </c>
      <c r="C28" s="16">
        <v>454.0403459009114</v>
      </c>
      <c r="D28" s="16">
        <v>357.7629245049036</v>
      </c>
      <c r="E28" s="17">
        <f t="shared" si="14"/>
        <v>811.803270405815</v>
      </c>
      <c r="F28" s="17"/>
      <c r="G28" s="20" t="s">
        <v>2</v>
      </c>
      <c r="H28" s="20" t="s">
        <v>2</v>
      </c>
      <c r="I28" s="20" t="s">
        <v>2</v>
      </c>
      <c r="J28" s="16">
        <v>285.0019676177859</v>
      </c>
      <c r="K28" s="16">
        <v>207.25638640921764</v>
      </c>
      <c r="L28" s="20" t="s">
        <v>2</v>
      </c>
      <c r="M28" s="20" t="s">
        <v>2</v>
      </c>
      <c r="N28" s="20" t="s">
        <v>2</v>
      </c>
      <c r="O28" s="20" t="s">
        <v>2</v>
      </c>
      <c r="P28" s="17">
        <f t="shared" si="13"/>
        <v>492.2583540270035</v>
      </c>
      <c r="Q28" s="17"/>
      <c r="R28" s="17">
        <f>P28+B28+C28+D28</f>
        <v>1308.5235863312737</v>
      </c>
      <c r="S28" s="17">
        <v>15.576405802037227</v>
      </c>
      <c r="T28" s="17"/>
      <c r="U28" s="12" t="s">
        <v>43</v>
      </c>
      <c r="V28" s="12" t="s">
        <v>43</v>
      </c>
      <c r="W28" s="12" t="s">
        <v>43</v>
      </c>
      <c r="X28" s="12"/>
      <c r="Y28" s="12" t="s">
        <v>43</v>
      </c>
      <c r="Z28" s="12" t="s">
        <v>43</v>
      </c>
      <c r="AA28" s="12" t="s">
        <v>43</v>
      </c>
      <c r="AB28" s="12" t="s">
        <v>43</v>
      </c>
      <c r="AC28" s="12" t="s">
        <v>43</v>
      </c>
      <c r="AD28" s="12" t="s">
        <v>43</v>
      </c>
      <c r="AE28" s="12"/>
      <c r="AF28" s="12" t="s">
        <v>43</v>
      </c>
      <c r="AG28" s="12" t="s">
        <v>43</v>
      </c>
      <c r="AH28" s="12" t="s">
        <v>43</v>
      </c>
      <c r="AI28" s="12"/>
      <c r="AJ28" s="12" t="s">
        <v>43</v>
      </c>
      <c r="AK28" s="12" t="s">
        <v>43</v>
      </c>
      <c r="AL28" s="12" t="s">
        <v>43</v>
      </c>
      <c r="AM28" s="12" t="s">
        <v>43</v>
      </c>
      <c r="AN28" s="12" t="s">
        <v>43</v>
      </c>
      <c r="AO28" s="12" t="s">
        <v>43</v>
      </c>
    </row>
    <row r="29" spans="1:41" ht="12">
      <c r="A29" s="7">
        <v>2010</v>
      </c>
      <c r="B29" s="16"/>
      <c r="C29" s="16">
        <v>470.145</v>
      </c>
      <c r="D29" s="16">
        <v>292.715</v>
      </c>
      <c r="E29" s="17">
        <f t="shared" si="14"/>
        <v>762.8599999999999</v>
      </c>
      <c r="F29" s="17"/>
      <c r="G29" s="20" t="s">
        <v>2</v>
      </c>
      <c r="H29" s="20" t="s">
        <v>2</v>
      </c>
      <c r="I29" s="16"/>
      <c r="J29" s="16"/>
      <c r="K29" s="16"/>
      <c r="L29" s="16"/>
      <c r="M29" s="16"/>
      <c r="N29" s="20" t="s">
        <v>2</v>
      </c>
      <c r="O29" s="20" t="s">
        <v>2</v>
      </c>
      <c r="P29" s="17">
        <v>490.4</v>
      </c>
      <c r="Q29" s="17"/>
      <c r="R29" s="17">
        <f aca="true" t="shared" si="15" ref="R29:R34">P29+B29+C29+D29</f>
        <v>1253.26</v>
      </c>
      <c r="S29" s="17">
        <v>15.074541554763718</v>
      </c>
      <c r="T29" s="17"/>
      <c r="U29" s="12" t="s">
        <v>43</v>
      </c>
      <c r="V29" s="12" t="s">
        <v>43</v>
      </c>
      <c r="W29" s="12" t="s">
        <v>43</v>
      </c>
      <c r="X29" s="12"/>
      <c r="Y29" s="12" t="s">
        <v>43</v>
      </c>
      <c r="Z29" s="12" t="s">
        <v>43</v>
      </c>
      <c r="AA29" s="12" t="s">
        <v>43</v>
      </c>
      <c r="AB29" s="12" t="s">
        <v>43</v>
      </c>
      <c r="AC29" s="12" t="s">
        <v>43</v>
      </c>
      <c r="AD29" s="12" t="s">
        <v>43</v>
      </c>
      <c r="AE29" s="12"/>
      <c r="AF29" s="12" t="s">
        <v>43</v>
      </c>
      <c r="AG29" s="12" t="s">
        <v>43</v>
      </c>
      <c r="AH29" s="12" t="s">
        <v>43</v>
      </c>
      <c r="AI29" s="12"/>
      <c r="AJ29" s="12" t="s">
        <v>43</v>
      </c>
      <c r="AK29" s="12" t="s">
        <v>43</v>
      </c>
      <c r="AL29" s="12" t="s">
        <v>43</v>
      </c>
      <c r="AM29" s="12" t="s">
        <v>43</v>
      </c>
      <c r="AN29" s="12" t="s">
        <v>43</v>
      </c>
      <c r="AO29" s="12" t="s">
        <v>43</v>
      </c>
    </row>
    <row r="30" spans="1:41" ht="12">
      <c r="A30" s="7">
        <v>2011</v>
      </c>
      <c r="B30" s="16"/>
      <c r="C30" s="16">
        <v>473.0619712232297</v>
      </c>
      <c r="D30" s="16">
        <v>338.4726124262528</v>
      </c>
      <c r="E30" s="17">
        <f t="shared" si="14"/>
        <v>811.5345836494826</v>
      </c>
      <c r="F30" s="17"/>
      <c r="G30" s="20" t="s">
        <v>2</v>
      </c>
      <c r="H30" s="20" t="s">
        <v>2</v>
      </c>
      <c r="I30" s="16"/>
      <c r="J30" s="16"/>
      <c r="K30" s="16"/>
      <c r="L30" s="16"/>
      <c r="M30" s="16"/>
      <c r="N30" s="20" t="s">
        <v>2</v>
      </c>
      <c r="O30" s="20" t="s">
        <v>2</v>
      </c>
      <c r="P30" s="17">
        <v>582.4532098040459</v>
      </c>
      <c r="Q30" s="17"/>
      <c r="R30" s="17">
        <f t="shared" si="15"/>
        <v>1393.9877934535284</v>
      </c>
      <c r="S30" s="17">
        <v>15.636179910578777</v>
      </c>
      <c r="T30" s="17"/>
      <c r="U30" s="12" t="s">
        <v>43</v>
      </c>
      <c r="V30" s="12" t="s">
        <v>43</v>
      </c>
      <c r="W30" s="12" t="s">
        <v>43</v>
      </c>
      <c r="X30" s="12"/>
      <c r="Y30" s="12" t="s">
        <v>43</v>
      </c>
      <c r="Z30" s="12" t="s">
        <v>43</v>
      </c>
      <c r="AA30" s="12" t="s">
        <v>43</v>
      </c>
      <c r="AB30" s="12" t="s">
        <v>43</v>
      </c>
      <c r="AC30" s="12" t="s">
        <v>43</v>
      </c>
      <c r="AD30" s="12" t="s">
        <v>43</v>
      </c>
      <c r="AE30" s="12"/>
      <c r="AF30" s="12" t="s">
        <v>43</v>
      </c>
      <c r="AG30" s="12" t="s">
        <v>43</v>
      </c>
      <c r="AH30" s="12" t="s">
        <v>43</v>
      </c>
      <c r="AI30" s="12"/>
      <c r="AJ30" s="12" t="s">
        <v>43</v>
      </c>
      <c r="AK30" s="12" t="s">
        <v>43</v>
      </c>
      <c r="AL30" s="12" t="s">
        <v>43</v>
      </c>
      <c r="AM30" s="12" t="s">
        <v>43</v>
      </c>
      <c r="AN30" s="12" t="s">
        <v>43</v>
      </c>
      <c r="AO30" s="12" t="s">
        <v>43</v>
      </c>
    </row>
    <row r="31" spans="1:41" ht="12">
      <c r="A31" s="7">
        <v>2012</v>
      </c>
      <c r="B31" s="16">
        <v>8.292</v>
      </c>
      <c r="C31" s="16">
        <v>360.20099999999996</v>
      </c>
      <c r="D31" s="16">
        <v>327.046</v>
      </c>
      <c r="E31" s="17">
        <f t="shared" si="14"/>
        <v>687.247</v>
      </c>
      <c r="F31" s="17"/>
      <c r="G31" s="20" t="s">
        <v>2</v>
      </c>
      <c r="H31" s="20" t="s">
        <v>2</v>
      </c>
      <c r="I31" s="16"/>
      <c r="J31" s="16"/>
      <c r="K31" s="16"/>
      <c r="L31" s="16"/>
      <c r="M31" s="16"/>
      <c r="N31" s="20" t="s">
        <v>2</v>
      </c>
      <c r="O31" s="20" t="s">
        <v>2</v>
      </c>
      <c r="P31" s="17">
        <v>575.311</v>
      </c>
      <c r="Q31" s="17"/>
      <c r="R31" s="17">
        <f t="shared" si="15"/>
        <v>1270.8500000000001</v>
      </c>
      <c r="S31" s="17">
        <v>14.82836101013905</v>
      </c>
      <c r="T31" s="17"/>
      <c r="U31" s="12" t="s">
        <v>43</v>
      </c>
      <c r="V31" s="12" t="s">
        <v>43</v>
      </c>
      <c r="W31" s="12" t="s">
        <v>43</v>
      </c>
      <c r="X31" s="12"/>
      <c r="Y31" s="12" t="s">
        <v>43</v>
      </c>
      <c r="Z31" s="12" t="s">
        <v>43</v>
      </c>
      <c r="AA31" s="12" t="s">
        <v>43</v>
      </c>
      <c r="AB31" s="12" t="s">
        <v>43</v>
      </c>
      <c r="AC31" s="12" t="s">
        <v>43</v>
      </c>
      <c r="AD31" s="12" t="s">
        <v>43</v>
      </c>
      <c r="AE31" s="12"/>
      <c r="AF31" s="12" t="s">
        <v>43</v>
      </c>
      <c r="AG31" s="12" t="s">
        <v>43</v>
      </c>
      <c r="AH31" s="12" t="s">
        <v>43</v>
      </c>
      <c r="AI31" s="12"/>
      <c r="AJ31" s="12" t="s">
        <v>43</v>
      </c>
      <c r="AK31" s="12" t="s">
        <v>43</v>
      </c>
      <c r="AL31" s="12" t="s">
        <v>43</v>
      </c>
      <c r="AM31" s="12" t="s">
        <v>43</v>
      </c>
      <c r="AN31" s="12" t="s">
        <v>43</v>
      </c>
      <c r="AO31" s="12" t="s">
        <v>43</v>
      </c>
    </row>
    <row r="32" spans="1:41" ht="12">
      <c r="A32" s="7">
        <v>2013</v>
      </c>
      <c r="B32" s="16">
        <v>1.169</v>
      </c>
      <c r="C32" s="16">
        <v>363.809</v>
      </c>
      <c r="D32" s="16">
        <v>285.97</v>
      </c>
      <c r="E32" s="17">
        <f t="shared" si="14"/>
        <v>649.779</v>
      </c>
      <c r="F32" s="17"/>
      <c r="G32" s="20" t="s">
        <v>2</v>
      </c>
      <c r="H32" s="20" t="s">
        <v>2</v>
      </c>
      <c r="I32" s="16"/>
      <c r="J32" s="16"/>
      <c r="K32" s="16"/>
      <c r="L32" s="16"/>
      <c r="M32" s="16"/>
      <c r="N32" s="20" t="s">
        <v>2</v>
      </c>
      <c r="O32" s="20" t="s">
        <v>2</v>
      </c>
      <c r="P32" s="17">
        <v>469.998</v>
      </c>
      <c r="Q32" s="17"/>
      <c r="R32" s="17">
        <v>1120.946</v>
      </c>
      <c r="S32" s="17">
        <v>13.182996094519206</v>
      </c>
      <c r="T32" s="17"/>
      <c r="U32" s="12" t="s">
        <v>43</v>
      </c>
      <c r="V32" s="12" t="s">
        <v>43</v>
      </c>
      <c r="W32" s="12" t="s">
        <v>43</v>
      </c>
      <c r="X32" s="12"/>
      <c r="Y32" s="12" t="s">
        <v>43</v>
      </c>
      <c r="Z32" s="12" t="s">
        <v>43</v>
      </c>
      <c r="AA32" s="12" t="s">
        <v>43</v>
      </c>
      <c r="AB32" s="12" t="s">
        <v>43</v>
      </c>
      <c r="AC32" s="12" t="s">
        <v>43</v>
      </c>
      <c r="AD32" s="12" t="s">
        <v>43</v>
      </c>
      <c r="AE32" s="12"/>
      <c r="AF32" s="12" t="s">
        <v>43</v>
      </c>
      <c r="AG32" s="12" t="s">
        <v>43</v>
      </c>
      <c r="AH32" s="12" t="s">
        <v>43</v>
      </c>
      <c r="AI32" s="12"/>
      <c r="AJ32" s="12" t="s">
        <v>43</v>
      </c>
      <c r="AK32" s="12" t="s">
        <v>43</v>
      </c>
      <c r="AL32" s="12" t="s">
        <v>43</v>
      </c>
      <c r="AM32" s="12" t="s">
        <v>43</v>
      </c>
      <c r="AN32" s="12" t="s">
        <v>43</v>
      </c>
      <c r="AO32" s="12" t="s">
        <v>43</v>
      </c>
    </row>
    <row r="33" spans="1:41" ht="12">
      <c r="A33" s="7">
        <v>2014</v>
      </c>
      <c r="B33" s="16"/>
      <c r="C33" s="16"/>
      <c r="D33" s="16"/>
      <c r="E33" s="17">
        <f t="shared" si="14"/>
        <v>0</v>
      </c>
      <c r="F33" s="17"/>
      <c r="G33" s="20" t="s">
        <v>2</v>
      </c>
      <c r="H33" s="20" t="s">
        <v>2</v>
      </c>
      <c r="I33" s="16"/>
      <c r="J33" s="16"/>
      <c r="K33" s="16"/>
      <c r="L33" s="16"/>
      <c r="M33" s="16"/>
      <c r="N33" s="20" t="s">
        <v>2</v>
      </c>
      <c r="O33" s="20" t="s">
        <v>2</v>
      </c>
      <c r="P33" s="17">
        <f t="shared" si="13"/>
        <v>0</v>
      </c>
      <c r="Q33" s="17"/>
      <c r="R33" s="17">
        <f t="shared" si="15"/>
        <v>0</v>
      </c>
      <c r="S33" s="17"/>
      <c r="T33" s="17"/>
      <c r="W33" s="9">
        <f>U33+V33</f>
        <v>0</v>
      </c>
      <c r="X33" s="9"/>
      <c r="AB33" s="8"/>
      <c r="AC33" s="9">
        <f>SUM(Y33:AB33)</f>
        <v>0</v>
      </c>
      <c r="AD33" s="9">
        <f>AC33+W33</f>
        <v>0</v>
      </c>
      <c r="AE33" s="9"/>
      <c r="AF33" s="10" t="e">
        <f aca="true" t="shared" si="16" ref="AF32:AH34">(C33*1000000)/(U33*1000)</f>
        <v>#DIV/0!</v>
      </c>
      <c r="AG33" s="10" t="e">
        <f t="shared" si="16"/>
        <v>#DIV/0!</v>
      </c>
      <c r="AH33" s="10" t="e">
        <f t="shared" si="16"/>
        <v>#DIV/0!</v>
      </c>
      <c r="AI33" s="10"/>
      <c r="AJ33" s="10" t="e">
        <f aca="true" t="shared" si="17" ref="AJ32:AK34">(G33*1000000)/(Y33*1000)</f>
        <v>#VALUE!</v>
      </c>
      <c r="AK33" s="10" t="e">
        <f t="shared" si="17"/>
        <v>#VALUE!</v>
      </c>
      <c r="AL33" s="10" t="e">
        <f aca="true" t="shared" si="18" ref="AL32:AN34">(N33*1000000)/(AA33*1000)</f>
        <v>#VALUE!</v>
      </c>
      <c r="AM33" s="10" t="e">
        <f t="shared" si="18"/>
        <v>#VALUE!</v>
      </c>
      <c r="AN33" s="10" t="e">
        <f t="shared" si="18"/>
        <v>#DIV/0!</v>
      </c>
      <c r="AO33" s="10" t="e">
        <f>(R33*1000000)/(AD33*1000)</f>
        <v>#DIV/0!</v>
      </c>
    </row>
    <row r="34" spans="1:41" ht="12">
      <c r="A34" s="7">
        <v>2015</v>
      </c>
      <c r="B34" s="16"/>
      <c r="C34" s="16"/>
      <c r="D34" s="16"/>
      <c r="E34" s="17">
        <f t="shared" si="14"/>
        <v>0</v>
      </c>
      <c r="F34" s="17"/>
      <c r="G34" s="20" t="s">
        <v>2</v>
      </c>
      <c r="H34" s="20" t="s">
        <v>2</v>
      </c>
      <c r="I34" s="16"/>
      <c r="J34" s="16"/>
      <c r="K34" s="16"/>
      <c r="L34" s="16"/>
      <c r="M34" s="16"/>
      <c r="N34" s="20" t="s">
        <v>2</v>
      </c>
      <c r="O34" s="20" t="s">
        <v>2</v>
      </c>
      <c r="P34" s="17">
        <f t="shared" si="13"/>
        <v>0</v>
      </c>
      <c r="Q34" s="17"/>
      <c r="R34" s="17">
        <f t="shared" si="15"/>
        <v>0</v>
      </c>
      <c r="S34" s="17"/>
      <c r="T34" s="17"/>
      <c r="W34" s="9">
        <f>U34+V34</f>
        <v>0</v>
      </c>
      <c r="X34" s="9"/>
      <c r="AB34" s="8"/>
      <c r="AC34" s="9">
        <f>SUM(Y34:AB34)</f>
        <v>0</v>
      </c>
      <c r="AD34" s="9">
        <f>AC34+W34</f>
        <v>0</v>
      </c>
      <c r="AE34" s="9"/>
      <c r="AF34" s="10" t="e">
        <f t="shared" si="16"/>
        <v>#DIV/0!</v>
      </c>
      <c r="AG34" s="10" t="e">
        <f t="shared" si="16"/>
        <v>#DIV/0!</v>
      </c>
      <c r="AH34" s="10" t="e">
        <f t="shared" si="16"/>
        <v>#DIV/0!</v>
      </c>
      <c r="AI34" s="10"/>
      <c r="AJ34" s="10" t="e">
        <f t="shared" si="17"/>
        <v>#VALUE!</v>
      </c>
      <c r="AK34" s="10" t="e">
        <f t="shared" si="17"/>
        <v>#VALUE!</v>
      </c>
      <c r="AL34" s="10" t="e">
        <f t="shared" si="18"/>
        <v>#VALUE!</v>
      </c>
      <c r="AM34" s="10" t="e">
        <f t="shared" si="18"/>
        <v>#VALUE!</v>
      </c>
      <c r="AN34" s="10" t="e">
        <f t="shared" si="18"/>
        <v>#DIV/0!</v>
      </c>
      <c r="AO34" s="10" t="e">
        <f>(R34*1000000)/(AD34*1000)</f>
        <v>#DIV/0!</v>
      </c>
    </row>
    <row r="35" spans="1:41" ht="12.75" thickBo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2">
      <c r="A36" s="14" t="s">
        <v>44</v>
      </c>
      <c r="B36" s="14"/>
      <c r="C36" s="15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2" ht="12">
      <c r="A37" s="1" t="s">
        <v>26</v>
      </c>
      <c r="B37" s="1"/>
    </row>
    <row r="38" spans="1:2" ht="12">
      <c r="A38" s="1" t="s">
        <v>27</v>
      </c>
      <c r="B38" s="1"/>
    </row>
    <row r="39" spans="1:2" ht="12">
      <c r="A39" s="1" t="s">
        <v>28</v>
      </c>
      <c r="B39" s="1"/>
    </row>
    <row r="40" spans="1:2" ht="12">
      <c r="A40" s="11" t="s">
        <v>41</v>
      </c>
      <c r="B40" s="11"/>
    </row>
    <row r="41" spans="1:2" ht="12">
      <c r="A41" s="11" t="s">
        <v>61</v>
      </c>
      <c r="B41" s="11"/>
    </row>
    <row r="43" spans="1:2" ht="12">
      <c r="A43" s="1" t="s">
        <v>29</v>
      </c>
      <c r="B4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2006-05-23T06:33:12Z</dcterms:created>
  <dcterms:modified xsi:type="dcterms:W3CDTF">2016-05-10T11:37:56Z</dcterms:modified>
  <cp:category/>
  <cp:version/>
  <cp:contentType/>
  <cp:contentStatus/>
</cp:coreProperties>
</file>